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8915" windowHeight="7470" activeTab="1"/>
  </bookViews>
  <sheets>
    <sheet name="PBCr171004" sheetId="1" r:id="rId1"/>
    <sheet name="PBCR17s" sheetId="2" r:id="rId2"/>
  </sheets>
  <definedNames/>
  <calcPr fullCalcOnLoad="1"/>
</workbook>
</file>

<file path=xl/sharedStrings.xml><?xml version="1.0" encoding="utf-8"?>
<sst xmlns="http://schemas.openxmlformats.org/spreadsheetml/2006/main" count="78" uniqueCount="73">
  <si>
    <t>Jilemnická hodinovka</t>
  </si>
  <si>
    <t>GP</t>
  </si>
  <si>
    <t>Běžec</t>
  </si>
  <si>
    <t>r.</t>
  </si>
  <si>
    <t>koef.</t>
  </si>
  <si>
    <t>výkon</t>
  </si>
  <si>
    <t>přepoč.</t>
  </si>
  <si>
    <t>body</t>
  </si>
  <si>
    <t>Bém František</t>
  </si>
  <si>
    <t>Jantsch Víťa</t>
  </si>
  <si>
    <t>Brádle Václav</t>
  </si>
  <si>
    <t>Groh Stanislav</t>
  </si>
  <si>
    <t>Šteinc Ludvík</t>
  </si>
  <si>
    <t>Trejbal Karel</t>
  </si>
  <si>
    <t>Brunclík Ivo</t>
  </si>
  <si>
    <t>Strouhal Zdeněk</t>
  </si>
  <si>
    <t>Dvořák Ladislav</t>
  </si>
  <si>
    <t>Javůrek Jiří</t>
  </si>
  <si>
    <t>Šír Václav</t>
  </si>
  <si>
    <t>Krajč Zdeněk</t>
  </si>
  <si>
    <t>Matějka Milan</t>
  </si>
  <si>
    <t>Vacarda Vladimír</t>
  </si>
  <si>
    <t>Vrabec Milan</t>
  </si>
  <si>
    <t>Kučera Petr</t>
  </si>
  <si>
    <t>Louda Petr</t>
  </si>
  <si>
    <t>Pivrnec Petr</t>
  </si>
  <si>
    <t>Plíhal Jan</t>
  </si>
  <si>
    <t>Hrazdíra Jan</t>
  </si>
  <si>
    <t>Roštejnský Michal</t>
  </si>
  <si>
    <t>Šikola Jiří</t>
  </si>
  <si>
    <t>4.X.17</t>
  </si>
  <si>
    <t>PBČR 2017</t>
  </si>
  <si>
    <t>Počet startů</t>
  </si>
  <si>
    <r>
      <t>Součet bodů(</t>
    </r>
    <r>
      <rPr>
        <sz val="8"/>
        <rFont val="Formata"/>
        <family val="0"/>
      </rPr>
      <t>zap. 10)</t>
    </r>
  </si>
  <si>
    <t>Průměr</t>
  </si>
  <si>
    <t>Prolog-Silvestr</t>
  </si>
  <si>
    <t>Hala JN</t>
  </si>
  <si>
    <t>P3-Úpice, 10</t>
  </si>
  <si>
    <t>Štěpánka, MB</t>
  </si>
  <si>
    <t>Bakov. půlmar.</t>
  </si>
  <si>
    <t>Staropacký kros</t>
  </si>
  <si>
    <t>Železňák-Cidl.</t>
  </si>
  <si>
    <t>Vrchlabský kros</t>
  </si>
  <si>
    <t>Kalich</t>
  </si>
  <si>
    <t>P3-Vrchlabí Strážné</t>
  </si>
  <si>
    <t>Peřimovská X</t>
  </si>
  <si>
    <t>Popelka 2017</t>
  </si>
  <si>
    <t>Lhota u SM</t>
  </si>
  <si>
    <t>P3-Hradecký kros</t>
  </si>
  <si>
    <t>Pecka  kros</t>
  </si>
  <si>
    <t>BLH-Lužany</t>
  </si>
  <si>
    <t>P3-Ještědka</t>
  </si>
  <si>
    <t>Butovský kros</t>
  </si>
  <si>
    <t>P3-Rokyt.Dvoračky</t>
  </si>
  <si>
    <t>Šachty-Štěpánka</t>
  </si>
  <si>
    <t>Pojiz. Kros</t>
  </si>
  <si>
    <t>Sokol</t>
  </si>
  <si>
    <t>Studenec</t>
  </si>
  <si>
    <t>Eleven půlmar. ČR</t>
  </si>
  <si>
    <t>P3-Žalý</t>
  </si>
  <si>
    <t>2hrady</t>
  </si>
  <si>
    <t>Huť</t>
  </si>
  <si>
    <t>Běžec/startujících</t>
  </si>
  <si>
    <t>Čivrný Jiří</t>
  </si>
  <si>
    <t>Čermák Jiří</t>
  </si>
  <si>
    <t>Háze Martin</t>
  </si>
  <si>
    <t>Berka Martin</t>
  </si>
  <si>
    <t>Pullman Miroslav</t>
  </si>
  <si>
    <t>Menšík Jan</t>
  </si>
  <si>
    <t>Tomsa Pavel</t>
  </si>
  <si>
    <t>Berka Milan</t>
  </si>
  <si>
    <t>.</t>
  </si>
  <si>
    <r>
      <t xml:space="preserve">Hodinovka </t>
    </r>
    <r>
      <rPr>
        <sz val="9"/>
        <rFont val="Formata"/>
        <family val="0"/>
      </rPr>
      <t>Jilemnice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</si>
</sst>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</numFmts>
  <fonts count="46">
    <font>
      <sz val="10"/>
      <name val="Formata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E"/>
      <family val="1"/>
    </font>
    <font>
      <sz val="10"/>
      <color indexed="8"/>
      <name val="Times New Roman CE"/>
      <family val="1"/>
    </font>
    <font>
      <sz val="10"/>
      <color indexed="8"/>
      <name val="Formata"/>
      <family val="0"/>
    </font>
    <font>
      <b/>
      <sz val="11"/>
      <name val="Formata"/>
      <family val="0"/>
    </font>
    <font>
      <b/>
      <sz val="10"/>
      <name val="Formata"/>
      <family val="0"/>
    </font>
    <font>
      <sz val="16"/>
      <name val="Formata"/>
      <family val="0"/>
    </font>
    <font>
      <sz val="8"/>
      <name val="Formata"/>
      <family val="0"/>
    </font>
    <font>
      <sz val="10"/>
      <name val="Times New Roman"/>
      <family val="1"/>
    </font>
    <font>
      <strike/>
      <sz val="8"/>
      <name val="Formata"/>
      <family val="0"/>
    </font>
    <font>
      <sz val="9"/>
      <name val="Formata"/>
      <family val="0"/>
    </font>
    <font>
      <b/>
      <strike/>
      <sz val="8"/>
      <name val="Format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9" fillId="23" borderId="6" applyNumberFormat="0" applyFont="0" applyAlignment="0" applyProtection="0"/>
    <xf numFmtId="9" fontId="29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8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0" fontId="19" fillId="0" borderId="0" xfId="0" applyFont="1" applyAlignment="1">
      <alignment/>
    </xf>
    <xf numFmtId="1" fontId="20" fillId="0" borderId="0" xfId="0" applyNumberFormat="1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textRotation="46"/>
    </xf>
    <xf numFmtId="0" fontId="0" fillId="0" borderId="0" xfId="0" applyFont="1" applyAlignment="1">
      <alignment textRotation="90"/>
    </xf>
    <xf numFmtId="0" fontId="0" fillId="0" borderId="0" xfId="0" applyAlignment="1">
      <alignment textRotation="90"/>
    </xf>
    <xf numFmtId="0" fontId="22" fillId="0" borderId="0" xfId="0" applyFont="1" applyAlignment="1">
      <alignment textRotation="90"/>
    </xf>
    <xf numFmtId="0" fontId="25" fillId="0" borderId="0" xfId="0" applyFont="1" applyAlignment="1">
      <alignment/>
    </xf>
    <xf numFmtId="165" fontId="0" fillId="0" borderId="0" xfId="0" applyNumberFormat="1" applyFont="1" applyAlignment="1">
      <alignment/>
    </xf>
    <xf numFmtId="165" fontId="25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0" fontId="26" fillId="0" borderId="0" xfId="0" applyFont="1" applyAlignment="1">
      <alignment/>
    </xf>
    <xf numFmtId="0" fontId="18" fillId="0" borderId="0" xfId="0" applyFont="1" applyAlignment="1">
      <alignment/>
    </xf>
    <xf numFmtId="0" fontId="28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1">
      <selection activeCell="A10" sqref="A10"/>
    </sheetView>
  </sheetViews>
  <sheetFormatPr defaultColWidth="9.00390625" defaultRowHeight="12.75"/>
  <cols>
    <col min="1" max="1" width="15.75390625" style="0" customWidth="1"/>
    <col min="2" max="2" width="3.375" style="0" customWidth="1"/>
    <col min="3" max="4" width="9.375" style="0" customWidth="1"/>
    <col min="6" max="6" width="4.75390625" style="0" customWidth="1"/>
  </cols>
  <sheetData>
    <row r="1" spans="1:6" ht="15">
      <c r="A1" s="9" t="s">
        <v>0</v>
      </c>
      <c r="B1" s="9"/>
      <c r="C1" s="9"/>
      <c r="D1" s="9" t="s">
        <v>30</v>
      </c>
      <c r="E1" s="9"/>
      <c r="F1" s="9" t="s">
        <v>1</v>
      </c>
    </row>
    <row r="3" spans="1:6" ht="12.75">
      <c r="A3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</row>
    <row r="4" spans="2:6" ht="12.75">
      <c r="B4" s="1"/>
      <c r="C4" s="1"/>
      <c r="D4" s="1"/>
      <c r="E4" s="1"/>
      <c r="F4" s="1"/>
    </row>
    <row r="5" spans="1:6" ht="12.75">
      <c r="A5" s="2" t="s">
        <v>21</v>
      </c>
      <c r="B5" s="7">
        <v>59</v>
      </c>
      <c r="C5" s="1">
        <v>0.822</v>
      </c>
      <c r="D5" s="4">
        <v>15200</v>
      </c>
      <c r="E5" s="4">
        <f>D5/C5</f>
        <v>18491.484184914843</v>
      </c>
      <c r="F5" s="10">
        <v>70</v>
      </c>
    </row>
    <row r="6" spans="1:6" ht="12.75">
      <c r="A6" s="2" t="s">
        <v>13</v>
      </c>
      <c r="B6" s="4">
        <v>51</v>
      </c>
      <c r="C6" s="3">
        <v>0.752</v>
      </c>
      <c r="D6" s="4">
        <v>11596</v>
      </c>
      <c r="E6" s="4">
        <f>D6/C6</f>
        <v>15420.212765957447</v>
      </c>
      <c r="F6" s="8">
        <v>67</v>
      </c>
    </row>
    <row r="7" spans="1:6" ht="12.75">
      <c r="A7" s="2" t="s">
        <v>14</v>
      </c>
      <c r="B7" s="4">
        <v>58</v>
      </c>
      <c r="C7" s="1">
        <v>0.817</v>
      </c>
      <c r="D7" s="4">
        <v>12108</v>
      </c>
      <c r="E7" s="4">
        <f>D7/C7</f>
        <v>14820.073439412485</v>
      </c>
      <c r="F7">
        <v>65</v>
      </c>
    </row>
    <row r="8" spans="1:7" ht="12.75">
      <c r="A8" s="6" t="s">
        <v>15</v>
      </c>
      <c r="B8" s="7">
        <v>59</v>
      </c>
      <c r="C8" s="1">
        <v>0.832</v>
      </c>
      <c r="D8" s="4">
        <v>11847</v>
      </c>
      <c r="E8" s="4">
        <f>D8/C8</f>
        <v>14239.182692307693</v>
      </c>
      <c r="F8">
        <v>63</v>
      </c>
      <c r="G8" s="1"/>
    </row>
    <row r="9" spans="1:6" ht="12.75">
      <c r="A9" s="2" t="s">
        <v>16</v>
      </c>
      <c r="B9">
        <v>48</v>
      </c>
      <c r="C9" s="3">
        <v>0.722</v>
      </c>
      <c r="D9" s="4">
        <v>9420</v>
      </c>
      <c r="E9" s="4">
        <f>D9/C9</f>
        <v>13047.091412742382</v>
      </c>
      <c r="F9">
        <v>61</v>
      </c>
    </row>
    <row r="10" spans="4:5" ht="12.75">
      <c r="D10" s="4"/>
      <c r="E10" s="4"/>
    </row>
    <row r="11" spans="4:5" ht="12.75">
      <c r="D11" s="4"/>
      <c r="E11" s="4"/>
    </row>
    <row r="12" spans="4:5" ht="12.75">
      <c r="D12" s="4"/>
      <c r="E12" s="4"/>
    </row>
    <row r="13" spans="4:5" ht="12.75">
      <c r="D13" s="4"/>
      <c r="E13" s="4"/>
    </row>
    <row r="14" spans="4:5" ht="12.75">
      <c r="D14" s="4"/>
      <c r="E14" s="4"/>
    </row>
    <row r="15" spans="4:5" ht="12.75">
      <c r="D15" s="4"/>
      <c r="E15" s="4"/>
    </row>
    <row r="16" spans="4:5" ht="12.75">
      <c r="D16" s="4"/>
      <c r="E16" s="4"/>
    </row>
    <row r="17" spans="4:5" ht="12.75">
      <c r="D17" s="4"/>
      <c r="E17" s="4"/>
    </row>
    <row r="18" spans="4:5" ht="12.75">
      <c r="D18" s="4"/>
      <c r="E18" s="4"/>
    </row>
    <row r="19" spans="4:5" ht="12.75">
      <c r="D19" s="4"/>
      <c r="E19" s="4"/>
    </row>
    <row r="20" spans="4:5" ht="12.75">
      <c r="D20" s="4"/>
      <c r="E20" s="4"/>
    </row>
    <row r="21" spans="4:5" ht="12.75">
      <c r="D21" s="4"/>
      <c r="E21" s="4"/>
    </row>
    <row r="22" spans="4:5" ht="12.75">
      <c r="D22" s="4"/>
      <c r="E22" s="4"/>
    </row>
    <row r="23" spans="4:5" ht="12.75">
      <c r="D23" s="4"/>
      <c r="E23" s="4"/>
    </row>
    <row r="24" spans="4:5" ht="12.75">
      <c r="D24" s="4"/>
      <c r="E24" s="4"/>
    </row>
    <row r="25" spans="4:5" ht="12.75">
      <c r="D25" s="4"/>
      <c r="E25" s="4"/>
    </row>
    <row r="26" spans="4:5" ht="12.75">
      <c r="D26" s="4"/>
      <c r="E26" s="4"/>
    </row>
    <row r="27" spans="4:5" ht="12.75">
      <c r="D27" s="4"/>
      <c r="E27" s="4"/>
    </row>
    <row r="28" spans="4:5" ht="12.75">
      <c r="D28" s="4"/>
      <c r="E28" s="4"/>
    </row>
    <row r="29" spans="4:5" ht="12.75">
      <c r="D29" s="4"/>
      <c r="E29" s="4"/>
    </row>
    <row r="30" spans="4:5" ht="12.75">
      <c r="D30" s="4"/>
      <c r="E30" s="4"/>
    </row>
    <row r="31" spans="4:5" ht="12.75">
      <c r="D31" s="4"/>
      <c r="E31" s="4"/>
    </row>
    <row r="32" spans="4:5" ht="12.75">
      <c r="D32" s="4"/>
      <c r="E32" s="4"/>
    </row>
    <row r="33" spans="4:5" ht="12.75">
      <c r="D33" s="4"/>
      <c r="E33" s="4"/>
    </row>
    <row r="34" spans="4:5" ht="12.75">
      <c r="D34" s="4"/>
      <c r="E34" s="4"/>
    </row>
    <row r="35" spans="4:5" ht="12.75">
      <c r="D35" s="4"/>
      <c r="E35" s="4"/>
    </row>
    <row r="36" spans="4:5" ht="12.75">
      <c r="D36" s="4"/>
      <c r="E36" s="4"/>
    </row>
    <row r="37" spans="4:5" ht="12.75">
      <c r="D37" s="4"/>
      <c r="E37" s="4"/>
    </row>
    <row r="38" spans="4:5" ht="12.75">
      <c r="D38" s="4"/>
      <c r="E38" s="4"/>
    </row>
    <row r="39" spans="4:5" ht="12.75">
      <c r="D39" s="4"/>
      <c r="E39" s="4"/>
    </row>
    <row r="40" spans="4:5" ht="12.75">
      <c r="D40" s="4"/>
      <c r="E40" s="4"/>
    </row>
    <row r="41" spans="4:5" ht="12.75">
      <c r="D41" s="4"/>
      <c r="E41" s="4"/>
    </row>
    <row r="42" spans="4:5" ht="12.75">
      <c r="D42" s="4"/>
      <c r="E42" s="4"/>
    </row>
    <row r="43" spans="4:5" ht="12.75">
      <c r="D43" s="4"/>
      <c r="E43" s="4"/>
    </row>
    <row r="44" spans="4:5" ht="12.75">
      <c r="D44" s="4"/>
      <c r="E44" s="4"/>
    </row>
    <row r="45" spans="4:5" ht="12.75">
      <c r="D45" s="4"/>
      <c r="E45" s="4"/>
    </row>
    <row r="46" spans="4:5" ht="12.75">
      <c r="D46" s="4"/>
      <c r="E46" s="4"/>
    </row>
    <row r="47" spans="4:5" ht="12.75">
      <c r="D47" s="4"/>
      <c r="E47" s="4"/>
    </row>
    <row r="48" spans="4:5" ht="12.75">
      <c r="D48" s="4"/>
      <c r="E48" s="4"/>
    </row>
    <row r="49" spans="4:5" ht="12.75">
      <c r="D49" s="4"/>
      <c r="E49" s="4"/>
    </row>
    <row r="50" spans="4:5" ht="12.75">
      <c r="D50" s="4"/>
      <c r="E50" s="4"/>
    </row>
    <row r="51" spans="4:5" ht="12.75">
      <c r="D51" s="4"/>
      <c r="E51" s="4"/>
    </row>
    <row r="52" spans="4:5" ht="12.75">
      <c r="D52" s="4"/>
      <c r="E52" s="4"/>
    </row>
    <row r="53" spans="4:5" ht="12.75">
      <c r="D53" s="4"/>
      <c r="E53" s="4"/>
    </row>
    <row r="54" spans="4:5" ht="12.75">
      <c r="D54" s="4"/>
      <c r="E54" s="4"/>
    </row>
    <row r="55" spans="4:5" ht="12.75">
      <c r="D55" s="4"/>
      <c r="E55" s="4"/>
    </row>
    <row r="56" spans="4:5" ht="12.75">
      <c r="D56" s="4"/>
      <c r="E56" s="4"/>
    </row>
    <row r="57" spans="4:5" ht="12.75">
      <c r="D57" s="4"/>
      <c r="E57" s="4"/>
    </row>
    <row r="58" spans="4:5" ht="12.75">
      <c r="D58" s="4"/>
      <c r="E58" s="4"/>
    </row>
    <row r="59" spans="4:5" ht="12.75">
      <c r="D59" s="4"/>
      <c r="E59" s="4"/>
    </row>
    <row r="60" spans="4:5" ht="12.75">
      <c r="D60" s="4"/>
      <c r="E60" s="4"/>
    </row>
    <row r="61" spans="4:5" ht="12.75">
      <c r="D61" s="4"/>
      <c r="E61" s="4"/>
    </row>
    <row r="62" spans="4:5" ht="12.75">
      <c r="D62" s="4"/>
      <c r="E62" s="4"/>
    </row>
    <row r="63" spans="4:5" ht="12.75">
      <c r="D63" s="4"/>
      <c r="E63" s="4"/>
    </row>
    <row r="64" spans="4:5" ht="12.75">
      <c r="D64" s="4"/>
      <c r="E64" s="4"/>
    </row>
    <row r="65" spans="4:5" ht="12.75">
      <c r="D65" s="4"/>
      <c r="E65" s="4"/>
    </row>
    <row r="66" spans="4:5" ht="12.75">
      <c r="D66" s="4"/>
      <c r="E66" s="4"/>
    </row>
    <row r="67" spans="4:5" ht="12.75">
      <c r="D67" s="4"/>
      <c r="E67" s="4"/>
    </row>
    <row r="68" spans="4:5" ht="12.75">
      <c r="D68" s="4"/>
      <c r="E68" s="4"/>
    </row>
    <row r="69" spans="4:5" ht="12.75">
      <c r="D69" s="4"/>
      <c r="E69" s="4"/>
    </row>
    <row r="70" spans="4:5" ht="12.75">
      <c r="D70" s="4"/>
      <c r="E70" s="4"/>
    </row>
    <row r="71" spans="4:5" ht="12.75">
      <c r="D71" s="4"/>
      <c r="E71" s="4"/>
    </row>
    <row r="72" spans="4:5" ht="12.75">
      <c r="D72" s="4"/>
      <c r="E72" s="4"/>
    </row>
    <row r="73" spans="4:5" ht="12.75">
      <c r="D73" s="4"/>
      <c r="E73" s="4"/>
    </row>
    <row r="74" spans="4:5" ht="12.75">
      <c r="D74" s="4"/>
      <c r="E74" s="4"/>
    </row>
    <row r="75" spans="4:5" ht="12.75">
      <c r="D75" s="4"/>
      <c r="E75" s="4"/>
    </row>
    <row r="76" spans="4:5" ht="12.75">
      <c r="D76" s="4"/>
      <c r="E76" s="4"/>
    </row>
    <row r="77" spans="4:5" ht="12.75">
      <c r="D77" s="4"/>
      <c r="E77" s="4"/>
    </row>
    <row r="78" spans="4:5" ht="12.75">
      <c r="D78" s="4"/>
      <c r="E78" s="4"/>
    </row>
    <row r="79" spans="4:5" ht="12.75">
      <c r="D79" s="4"/>
      <c r="E79" s="4"/>
    </row>
    <row r="80" spans="4:5" ht="12.75">
      <c r="D80" s="4"/>
      <c r="E80" s="4"/>
    </row>
    <row r="81" spans="4:5" ht="12.75">
      <c r="D81" s="4"/>
      <c r="E81" s="4"/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</sheetData>
  <sheetProtection/>
  <printOptions gridLines="1"/>
  <pageMargins left="1.141732283464567" right="0.35433070866141736" top="0.984251968503937" bottom="0.7086614173228347" header="0.35433070866141736" footer="0.5118110236220472"/>
  <pageSetup horizontalDpi="300" verticalDpi="300" orientation="portrait" paperSize="9" scale="150" r:id="rId1"/>
  <headerFooter alignWithMargins="0">
    <oddHeader>&amp;L&amp;"Bookman Old Style,Obyčejné"&amp;14Pohár běžce Českého ráje&amp;R&amp;16 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I33"/>
  <sheetViews>
    <sheetView tabSelected="1" zoomScale="120" zoomScaleNormal="120" zoomScalePageLayoutView="0" workbookViewId="0" topLeftCell="A1">
      <selection activeCell="AG31" sqref="AG31"/>
    </sheetView>
  </sheetViews>
  <sheetFormatPr defaultColWidth="3.375" defaultRowHeight="12.75"/>
  <cols>
    <col min="1" max="1" width="15.75390625" style="0" customWidth="1"/>
    <col min="2" max="3" width="3.375" style="0" customWidth="1"/>
    <col min="4" max="4" width="4.875" style="0" customWidth="1"/>
    <col min="5" max="5" width="4.625" style="0" customWidth="1"/>
    <col min="6" max="26" width="3.625" style="0" customWidth="1"/>
    <col min="27" max="32" width="3.875" style="0" customWidth="1"/>
    <col min="33" max="35" width="3.75390625" style="0" customWidth="1"/>
    <col min="36" max="254" width="9.125" style="0" customWidth="1"/>
    <col min="255" max="255" width="15.75390625" style="0" customWidth="1"/>
  </cols>
  <sheetData>
    <row r="1" spans="1:33" ht="99" customHeight="1">
      <c r="A1" s="11" t="s">
        <v>31</v>
      </c>
      <c r="B1" s="8"/>
      <c r="C1" s="12" t="s">
        <v>32</v>
      </c>
      <c r="D1" s="13" t="s">
        <v>33</v>
      </c>
      <c r="E1" s="12" t="s">
        <v>34</v>
      </c>
      <c r="F1" s="13" t="s">
        <v>35</v>
      </c>
      <c r="G1" s="12" t="s">
        <v>36</v>
      </c>
      <c r="H1" s="13" t="s">
        <v>37</v>
      </c>
      <c r="I1" s="13" t="s">
        <v>38</v>
      </c>
      <c r="J1" s="13" t="s">
        <v>39</v>
      </c>
      <c r="K1" s="13" t="s">
        <v>40</v>
      </c>
      <c r="L1" s="13" t="s">
        <v>41</v>
      </c>
      <c r="M1" s="13" t="s">
        <v>42</v>
      </c>
      <c r="N1" s="14" t="s">
        <v>43</v>
      </c>
      <c r="O1" s="13" t="s">
        <v>44</v>
      </c>
      <c r="P1" s="14" t="s">
        <v>45</v>
      </c>
      <c r="Q1" s="13" t="s">
        <v>46</v>
      </c>
      <c r="R1" s="13" t="s">
        <v>47</v>
      </c>
      <c r="S1" s="13" t="s">
        <v>48</v>
      </c>
      <c r="T1" s="13" t="s">
        <v>49</v>
      </c>
      <c r="U1" s="14" t="s">
        <v>50</v>
      </c>
      <c r="V1" s="13" t="s">
        <v>51</v>
      </c>
      <c r="W1" s="13" t="s">
        <v>52</v>
      </c>
      <c r="X1" s="13" t="s">
        <v>53</v>
      </c>
      <c r="Y1" s="13" t="s">
        <v>54</v>
      </c>
      <c r="Z1" s="13" t="s">
        <v>55</v>
      </c>
      <c r="AA1" s="14" t="s">
        <v>56</v>
      </c>
      <c r="AB1" s="13" t="s">
        <v>57</v>
      </c>
      <c r="AC1" s="13" t="s">
        <v>58</v>
      </c>
      <c r="AD1" s="13" t="s">
        <v>59</v>
      </c>
      <c r="AE1" s="13" t="s">
        <v>60</v>
      </c>
      <c r="AF1" s="13" t="s">
        <v>61</v>
      </c>
      <c r="AG1" s="13" t="s">
        <v>72</v>
      </c>
    </row>
    <row r="2" spans="1:33" ht="12.75">
      <c r="A2" s="15" t="s">
        <v>62</v>
      </c>
      <c r="B2" s="8">
        <f>COUNT(B4:B33)</f>
        <v>30</v>
      </c>
      <c r="C2" s="16"/>
      <c r="D2" s="16"/>
      <c r="E2" s="17">
        <f>AVERAGE(F2:AG2)</f>
        <v>8.285714285714286</v>
      </c>
      <c r="F2" s="8">
        <f aca="true" t="shared" si="0" ref="F2:AG2">COUNT(F4:F33)</f>
        <v>11</v>
      </c>
      <c r="G2" s="8">
        <f t="shared" si="0"/>
        <v>10</v>
      </c>
      <c r="H2" s="8">
        <f t="shared" si="0"/>
        <v>10</v>
      </c>
      <c r="I2" s="8">
        <f t="shared" si="0"/>
        <v>6</v>
      </c>
      <c r="J2" s="8">
        <f t="shared" si="0"/>
        <v>2</v>
      </c>
      <c r="K2" s="8">
        <f t="shared" si="0"/>
        <v>8</v>
      </c>
      <c r="L2" s="8">
        <f t="shared" si="0"/>
        <v>11</v>
      </c>
      <c r="M2" s="8">
        <f t="shared" si="0"/>
        <v>9</v>
      </c>
      <c r="N2" s="8">
        <f t="shared" si="0"/>
        <v>10</v>
      </c>
      <c r="O2" s="8">
        <f t="shared" si="0"/>
        <v>8</v>
      </c>
      <c r="P2" s="8">
        <f t="shared" si="0"/>
        <v>16</v>
      </c>
      <c r="Q2" s="8">
        <f t="shared" si="0"/>
        <v>8</v>
      </c>
      <c r="R2" s="8">
        <f t="shared" si="0"/>
        <v>9</v>
      </c>
      <c r="S2" s="8">
        <f t="shared" si="0"/>
        <v>8</v>
      </c>
      <c r="T2" s="8">
        <f t="shared" si="0"/>
        <v>7</v>
      </c>
      <c r="U2" s="8">
        <f t="shared" si="0"/>
        <v>12</v>
      </c>
      <c r="V2" s="8">
        <f t="shared" si="0"/>
        <v>11</v>
      </c>
      <c r="W2" s="8">
        <f t="shared" si="0"/>
        <v>9</v>
      </c>
      <c r="X2" s="8">
        <f t="shared" si="0"/>
        <v>6</v>
      </c>
      <c r="Y2" s="8">
        <f t="shared" si="0"/>
        <v>7</v>
      </c>
      <c r="Z2" s="8">
        <f t="shared" si="0"/>
        <v>7</v>
      </c>
      <c r="AA2" s="8">
        <f t="shared" si="0"/>
        <v>12</v>
      </c>
      <c r="AB2" s="8">
        <f t="shared" si="0"/>
        <v>9</v>
      </c>
      <c r="AC2" s="8">
        <f t="shared" si="0"/>
        <v>2</v>
      </c>
      <c r="AD2" s="8">
        <f t="shared" si="0"/>
        <v>6</v>
      </c>
      <c r="AE2" s="8">
        <f t="shared" si="0"/>
        <v>5</v>
      </c>
      <c r="AF2" s="8">
        <f t="shared" si="0"/>
        <v>8</v>
      </c>
      <c r="AG2" s="8">
        <f t="shared" si="0"/>
        <v>5</v>
      </c>
    </row>
    <row r="3" spans="1:5" ht="5.25" customHeight="1">
      <c r="A3" s="2"/>
      <c r="B3" s="5"/>
      <c r="C3" s="5"/>
      <c r="D3" s="5"/>
      <c r="E3" s="5"/>
    </row>
    <row r="4" spans="1:32" ht="12.75" customHeight="1">
      <c r="A4" s="2" t="s">
        <v>63</v>
      </c>
      <c r="B4" s="4">
        <v>80</v>
      </c>
      <c r="C4" s="5">
        <f>COUNT(F4:AF4)</f>
        <v>12</v>
      </c>
      <c r="D4" s="18">
        <f>SUM(F4:AB4)-65</f>
        <v>697</v>
      </c>
      <c r="E4" s="17">
        <f>AVERAGE(F4:AF4)</f>
        <v>68.41666666666667</v>
      </c>
      <c r="F4" s="10">
        <v>70</v>
      </c>
      <c r="I4" s="10">
        <v>70</v>
      </c>
      <c r="K4" s="10">
        <v>70</v>
      </c>
      <c r="L4" s="8"/>
      <c r="M4" s="8"/>
      <c r="N4" s="8"/>
      <c r="O4" s="8"/>
      <c r="P4">
        <v>67</v>
      </c>
      <c r="R4" s="10">
        <v>70</v>
      </c>
      <c r="U4" s="10">
        <v>70</v>
      </c>
      <c r="W4" s="10">
        <v>70</v>
      </c>
      <c r="Y4" s="19">
        <v>65</v>
      </c>
      <c r="Z4" s="10">
        <v>70</v>
      </c>
      <c r="AA4" s="10">
        <v>70</v>
      </c>
      <c r="AB4" s="10">
        <v>70</v>
      </c>
      <c r="AF4" s="19">
        <v>59</v>
      </c>
    </row>
    <row r="5" spans="1:33" ht="12.75">
      <c r="A5" s="2" t="s">
        <v>21</v>
      </c>
      <c r="B5" s="5">
        <v>59</v>
      </c>
      <c r="C5" s="5">
        <f>COUNT(F5:AG5)</f>
        <v>15</v>
      </c>
      <c r="D5" s="18">
        <f>SUM(F5:AG5)-59-60-60-61-61</f>
        <v>679</v>
      </c>
      <c r="E5" s="17">
        <f>AVERAGE(F5:AG5)</f>
        <v>65.33333333333333</v>
      </c>
      <c r="G5">
        <v>67</v>
      </c>
      <c r="H5">
        <v>67</v>
      </c>
      <c r="K5" s="8"/>
      <c r="L5">
        <v>67</v>
      </c>
      <c r="M5" s="8"/>
      <c r="N5" s="8"/>
      <c r="O5" s="19">
        <v>59</v>
      </c>
      <c r="P5" s="8"/>
      <c r="S5" s="19">
        <v>61</v>
      </c>
      <c r="V5" s="21">
        <v>61</v>
      </c>
      <c r="X5" s="19">
        <v>60</v>
      </c>
      <c r="Y5">
        <v>67</v>
      </c>
      <c r="AA5">
        <v>67</v>
      </c>
      <c r="AB5">
        <v>67</v>
      </c>
      <c r="AC5" s="10">
        <v>70</v>
      </c>
      <c r="AD5" s="19">
        <v>60</v>
      </c>
      <c r="AE5">
        <v>67</v>
      </c>
      <c r="AF5" s="10">
        <v>70</v>
      </c>
      <c r="AG5" s="10">
        <v>70</v>
      </c>
    </row>
    <row r="6" spans="1:32" ht="12.75">
      <c r="A6" s="2" t="s">
        <v>9</v>
      </c>
      <c r="B6" s="4">
        <v>35</v>
      </c>
      <c r="C6" s="5">
        <f>COUNT(F6:AG6)</f>
        <v>12</v>
      </c>
      <c r="D6" s="18">
        <f>SUM(F6:AF6)-59-59</f>
        <v>658</v>
      </c>
      <c r="E6" s="17">
        <f aca="true" t="shared" si="1" ref="E6:E31">AVERAGE(F6:AG6)</f>
        <v>64.66666666666667</v>
      </c>
      <c r="G6">
        <v>63</v>
      </c>
      <c r="H6">
        <v>63</v>
      </c>
      <c r="L6" s="10">
        <v>70</v>
      </c>
      <c r="M6" s="8"/>
      <c r="P6">
        <v>65</v>
      </c>
      <c r="S6" s="10">
        <v>65</v>
      </c>
      <c r="T6" s="10">
        <v>70</v>
      </c>
      <c r="U6" s="10">
        <v>70</v>
      </c>
      <c r="V6" s="19">
        <v>59</v>
      </c>
      <c r="AA6" s="19">
        <v>59</v>
      </c>
      <c r="AB6">
        <v>65</v>
      </c>
      <c r="AC6">
        <v>60</v>
      </c>
      <c r="AF6">
        <v>67</v>
      </c>
    </row>
    <row r="7" spans="1:30" ht="12.75">
      <c r="A7" s="2" t="s">
        <v>64</v>
      </c>
      <c r="B7" s="5">
        <v>74</v>
      </c>
      <c r="C7" s="5">
        <f>COUNT(F7:AG7)</f>
        <v>14</v>
      </c>
      <c r="D7" s="18">
        <f>SUM(F7:AA7)-58-60</f>
        <v>636</v>
      </c>
      <c r="E7" s="17">
        <f t="shared" si="1"/>
        <v>62.285714285714285</v>
      </c>
      <c r="F7">
        <v>60</v>
      </c>
      <c r="L7">
        <v>61</v>
      </c>
      <c r="N7">
        <v>61</v>
      </c>
      <c r="O7" s="19">
        <v>60</v>
      </c>
      <c r="P7" s="19">
        <v>58</v>
      </c>
      <c r="Q7">
        <v>67</v>
      </c>
      <c r="R7">
        <v>67</v>
      </c>
      <c r="T7">
        <v>67</v>
      </c>
      <c r="U7">
        <v>65</v>
      </c>
      <c r="V7">
        <v>60</v>
      </c>
      <c r="W7">
        <v>67</v>
      </c>
      <c r="AA7">
        <v>61</v>
      </c>
      <c r="AB7" s="19">
        <v>60</v>
      </c>
      <c r="AD7" s="19">
        <v>58</v>
      </c>
    </row>
    <row r="8" spans="1:33" ht="12.75">
      <c r="A8" s="2" t="s">
        <v>14</v>
      </c>
      <c r="B8" s="4">
        <v>58</v>
      </c>
      <c r="C8" s="5">
        <f>COUNT(F8:AG8)</f>
        <v>17</v>
      </c>
      <c r="D8" s="18">
        <f>SUM(K8:AG8)-56-56-57-58-58-58-58</f>
        <v>623</v>
      </c>
      <c r="E8" s="17">
        <f t="shared" si="1"/>
        <v>60.23529411764706</v>
      </c>
      <c r="K8">
        <v>61</v>
      </c>
      <c r="L8">
        <v>58</v>
      </c>
      <c r="M8">
        <v>60</v>
      </c>
      <c r="N8">
        <v>60</v>
      </c>
      <c r="O8" s="19">
        <v>58</v>
      </c>
      <c r="P8" s="8"/>
      <c r="T8">
        <v>65</v>
      </c>
      <c r="U8">
        <v>60</v>
      </c>
      <c r="V8" s="19">
        <v>58</v>
      </c>
      <c r="W8">
        <v>63</v>
      </c>
      <c r="X8" s="19">
        <v>57</v>
      </c>
      <c r="Y8">
        <v>61</v>
      </c>
      <c r="Z8">
        <v>63</v>
      </c>
      <c r="AA8" s="19">
        <v>56</v>
      </c>
      <c r="AB8" s="19">
        <v>58</v>
      </c>
      <c r="AD8" s="19">
        <v>56</v>
      </c>
      <c r="AE8">
        <v>65</v>
      </c>
      <c r="AG8">
        <v>65</v>
      </c>
    </row>
    <row r="9" spans="1:30" ht="12.75">
      <c r="A9" s="2" t="s">
        <v>17</v>
      </c>
      <c r="B9" s="4">
        <v>48</v>
      </c>
      <c r="C9" s="5">
        <f>COUNT(F9:AG9)</f>
        <v>10</v>
      </c>
      <c r="D9" s="18">
        <f>SUM(F9:AD9)</f>
        <v>619</v>
      </c>
      <c r="E9" s="17">
        <f t="shared" si="1"/>
        <v>61.9</v>
      </c>
      <c r="H9" s="8">
        <v>65</v>
      </c>
      <c r="M9">
        <v>67</v>
      </c>
      <c r="O9">
        <v>63</v>
      </c>
      <c r="P9">
        <v>63</v>
      </c>
      <c r="S9">
        <v>63</v>
      </c>
      <c r="V9" s="8">
        <v>60</v>
      </c>
      <c r="X9">
        <v>58</v>
      </c>
      <c r="AA9">
        <v>60</v>
      </c>
      <c r="AB9">
        <v>61</v>
      </c>
      <c r="AD9">
        <v>59</v>
      </c>
    </row>
    <row r="10" spans="1:33" ht="12.75">
      <c r="A10" s="20" t="s">
        <v>13</v>
      </c>
      <c r="B10" s="5">
        <v>51</v>
      </c>
      <c r="C10" s="5">
        <f>COUNT(F10:AG10)</f>
        <v>24</v>
      </c>
      <c r="D10" s="18">
        <f>SUM(I10:AG10)-51-55-56-56-57-57-57-59-59-60-60</f>
        <v>619</v>
      </c>
      <c r="E10" s="17">
        <f t="shared" si="1"/>
        <v>59.083333333333336</v>
      </c>
      <c r="F10" s="19">
        <v>58</v>
      </c>
      <c r="G10" s="19">
        <v>58</v>
      </c>
      <c r="H10" s="19">
        <v>56</v>
      </c>
      <c r="I10" s="8">
        <v>61</v>
      </c>
      <c r="J10" s="8"/>
      <c r="K10" s="19">
        <v>59</v>
      </c>
      <c r="L10" s="19">
        <v>59</v>
      </c>
      <c r="M10" s="8">
        <v>61</v>
      </c>
      <c r="N10" s="19">
        <v>56</v>
      </c>
      <c r="O10" s="19">
        <v>57</v>
      </c>
      <c r="P10" s="19">
        <v>51</v>
      </c>
      <c r="Q10" s="8">
        <v>60</v>
      </c>
      <c r="R10" s="8">
        <v>65</v>
      </c>
      <c r="T10" s="19">
        <v>60</v>
      </c>
      <c r="U10">
        <v>61</v>
      </c>
      <c r="V10" s="19">
        <v>56</v>
      </c>
      <c r="W10">
        <v>61</v>
      </c>
      <c r="Y10" s="19">
        <v>60</v>
      </c>
      <c r="Z10">
        <v>61</v>
      </c>
      <c r="AA10" s="19">
        <v>55</v>
      </c>
      <c r="AB10" s="19">
        <v>57</v>
      </c>
      <c r="AD10" s="19">
        <v>57</v>
      </c>
      <c r="AE10">
        <v>61</v>
      </c>
      <c r="AF10">
        <v>61</v>
      </c>
      <c r="AG10">
        <v>67</v>
      </c>
    </row>
    <row r="11" spans="1:23" ht="12.75">
      <c r="A11" s="2" t="s">
        <v>22</v>
      </c>
      <c r="B11" s="4">
        <v>60</v>
      </c>
      <c r="C11" s="5">
        <f>COUNT(F11:AG11)</f>
        <v>13</v>
      </c>
      <c r="D11" s="18">
        <f>SUM(G11:W11)-54-57</f>
        <v>614</v>
      </c>
      <c r="E11" s="17">
        <f t="shared" si="1"/>
        <v>60.15384615384615</v>
      </c>
      <c r="F11" s="19">
        <v>57</v>
      </c>
      <c r="G11">
        <v>57</v>
      </c>
      <c r="H11">
        <v>57</v>
      </c>
      <c r="I11" s="8">
        <v>63</v>
      </c>
      <c r="J11" s="8">
        <v>67</v>
      </c>
      <c r="L11">
        <v>60</v>
      </c>
      <c r="M11">
        <v>65</v>
      </c>
      <c r="P11" s="19">
        <v>54</v>
      </c>
      <c r="R11">
        <v>67</v>
      </c>
      <c r="S11">
        <v>58</v>
      </c>
      <c r="T11">
        <v>61</v>
      </c>
      <c r="V11" s="19">
        <v>57</v>
      </c>
      <c r="W11">
        <v>59</v>
      </c>
    </row>
    <row r="12" spans="1:26" ht="12.75">
      <c r="A12" s="2" t="s">
        <v>20</v>
      </c>
      <c r="B12" s="4">
        <v>56</v>
      </c>
      <c r="C12" s="5">
        <f>COUNT(F12:AG12)</f>
        <v>13</v>
      </c>
      <c r="D12" s="18">
        <f>SUM(F12:Z12)-53-56-57</f>
        <v>603</v>
      </c>
      <c r="E12" s="17">
        <f t="shared" si="1"/>
        <v>59.15384615384615</v>
      </c>
      <c r="F12">
        <v>59</v>
      </c>
      <c r="G12" s="8">
        <v>59</v>
      </c>
      <c r="H12">
        <v>58</v>
      </c>
      <c r="I12" s="8">
        <v>60</v>
      </c>
      <c r="J12" s="10">
        <v>70</v>
      </c>
      <c r="L12" s="19">
        <v>57</v>
      </c>
      <c r="M12">
        <v>58</v>
      </c>
      <c r="P12" s="19">
        <v>53</v>
      </c>
      <c r="R12">
        <v>63</v>
      </c>
      <c r="S12" s="19">
        <v>56</v>
      </c>
      <c r="U12">
        <v>57</v>
      </c>
      <c r="W12">
        <v>60</v>
      </c>
      <c r="Z12">
        <v>59</v>
      </c>
    </row>
    <row r="13" spans="1:33" ht="12.75">
      <c r="A13" s="2" t="s">
        <v>16</v>
      </c>
      <c r="B13" s="8">
        <v>48</v>
      </c>
      <c r="C13" s="5">
        <f>COUNT(F13:AG13)</f>
        <v>12</v>
      </c>
      <c r="D13" s="18">
        <f>SUM(F13:AG13)-55-56</f>
        <v>584</v>
      </c>
      <c r="E13" s="17">
        <f t="shared" si="1"/>
        <v>57.916666666666664</v>
      </c>
      <c r="F13" s="8">
        <v>56</v>
      </c>
      <c r="G13" s="19">
        <v>56</v>
      </c>
      <c r="K13">
        <v>58</v>
      </c>
      <c r="L13" s="19">
        <v>55</v>
      </c>
      <c r="M13" s="8"/>
      <c r="N13" s="8">
        <v>57</v>
      </c>
      <c r="O13" s="8"/>
      <c r="P13" s="8"/>
      <c r="R13">
        <v>61</v>
      </c>
      <c r="T13">
        <v>59</v>
      </c>
      <c r="U13">
        <v>56</v>
      </c>
      <c r="W13">
        <v>57</v>
      </c>
      <c r="Y13">
        <v>59</v>
      </c>
      <c r="AF13">
        <v>60</v>
      </c>
      <c r="AG13">
        <v>61</v>
      </c>
    </row>
    <row r="14" spans="1:31" ht="12.75">
      <c r="A14" s="2" t="s">
        <v>23</v>
      </c>
      <c r="B14" s="4">
        <v>61</v>
      </c>
      <c r="C14" s="5">
        <f>COUNT(F14:AG14)</f>
        <v>9</v>
      </c>
      <c r="D14" s="18">
        <f>SUM(F14:AE14)</f>
        <v>549</v>
      </c>
      <c r="E14" s="17">
        <f t="shared" si="1"/>
        <v>61</v>
      </c>
      <c r="K14">
        <v>63</v>
      </c>
      <c r="L14">
        <v>63</v>
      </c>
      <c r="P14">
        <v>56</v>
      </c>
      <c r="Q14">
        <v>63</v>
      </c>
      <c r="T14">
        <v>63</v>
      </c>
      <c r="U14">
        <v>63</v>
      </c>
      <c r="W14">
        <v>58</v>
      </c>
      <c r="AA14">
        <v>57</v>
      </c>
      <c r="AE14">
        <v>63</v>
      </c>
    </row>
    <row r="15" spans="1:22" ht="12.75">
      <c r="A15" s="2" t="s">
        <v>65</v>
      </c>
      <c r="B15" s="4">
        <v>85</v>
      </c>
      <c r="C15" s="5">
        <f>COUNT(F15:AG15)</f>
        <v>8</v>
      </c>
      <c r="D15" s="18">
        <f>SUM(F15:AD15)</f>
        <v>492</v>
      </c>
      <c r="E15" s="17">
        <f t="shared" si="1"/>
        <v>61.5</v>
      </c>
      <c r="H15">
        <v>61</v>
      </c>
      <c r="I15">
        <v>65</v>
      </c>
      <c r="K15">
        <v>65</v>
      </c>
      <c r="L15" s="8"/>
      <c r="O15">
        <v>61</v>
      </c>
      <c r="P15">
        <v>57</v>
      </c>
      <c r="Q15">
        <v>65</v>
      </c>
      <c r="S15">
        <v>59</v>
      </c>
      <c r="V15">
        <v>59</v>
      </c>
    </row>
    <row r="16" spans="1:31" ht="12.75">
      <c r="A16" s="2" t="s">
        <v>66</v>
      </c>
      <c r="B16">
        <v>85</v>
      </c>
      <c r="C16" s="5">
        <f>COUNT(F16:AG16)</f>
        <v>7</v>
      </c>
      <c r="D16" s="18">
        <f>SUM(F16:AE16)</f>
        <v>466</v>
      </c>
      <c r="E16" s="17">
        <f t="shared" si="1"/>
        <v>66.57142857142857</v>
      </c>
      <c r="F16">
        <v>67</v>
      </c>
      <c r="N16" s="10">
        <v>70</v>
      </c>
      <c r="U16">
        <v>67</v>
      </c>
      <c r="X16" s="10">
        <v>61</v>
      </c>
      <c r="Y16" s="10">
        <v>70</v>
      </c>
      <c r="AD16" s="10">
        <v>61</v>
      </c>
      <c r="AE16" s="10">
        <v>70</v>
      </c>
    </row>
    <row r="17" spans="1:32" ht="12.75">
      <c r="A17" s="2" t="s">
        <v>28</v>
      </c>
      <c r="B17" s="4">
        <v>77</v>
      </c>
      <c r="C17" s="5">
        <f>COUNT(F17:AG17)</f>
        <v>7</v>
      </c>
      <c r="D17" s="18">
        <f>SUM(F17:AF17)</f>
        <v>456</v>
      </c>
      <c r="E17" s="17">
        <f t="shared" si="1"/>
        <v>65.14285714285714</v>
      </c>
      <c r="F17">
        <v>65</v>
      </c>
      <c r="G17">
        <v>61</v>
      </c>
      <c r="H17" s="8"/>
      <c r="L17">
        <v>65</v>
      </c>
      <c r="N17">
        <v>67</v>
      </c>
      <c r="P17" s="8"/>
      <c r="Q17" s="10">
        <v>70</v>
      </c>
      <c r="Y17">
        <v>63</v>
      </c>
      <c r="AF17">
        <v>65</v>
      </c>
    </row>
    <row r="18" spans="1:27" ht="12.75">
      <c r="A18" s="2" t="s">
        <v>18</v>
      </c>
      <c r="B18">
        <v>48</v>
      </c>
      <c r="C18" s="5">
        <f>COUNT(F18:AG18)</f>
        <v>7</v>
      </c>
      <c r="D18" s="18">
        <f>SUM(F18:AE18)</f>
        <v>449</v>
      </c>
      <c r="E18" s="17">
        <f t="shared" si="1"/>
        <v>64.14285714285714</v>
      </c>
      <c r="H18" s="8"/>
      <c r="K18" s="8">
        <v>67</v>
      </c>
      <c r="N18">
        <v>65</v>
      </c>
      <c r="O18" s="10">
        <v>65</v>
      </c>
      <c r="R18" s="10">
        <v>70</v>
      </c>
      <c r="V18">
        <v>58</v>
      </c>
      <c r="X18">
        <v>59</v>
      </c>
      <c r="AA18">
        <v>65</v>
      </c>
    </row>
    <row r="19" spans="1:26" ht="12.75">
      <c r="A19" s="2" t="s">
        <v>27</v>
      </c>
      <c r="B19" s="8">
        <v>69</v>
      </c>
      <c r="C19" s="5">
        <f>COUNT(F19:AG19)</f>
        <v>5</v>
      </c>
      <c r="D19" s="18">
        <f>SUM(F19:AF19)</f>
        <v>312</v>
      </c>
      <c r="E19" s="17">
        <f t="shared" si="1"/>
        <v>62.4</v>
      </c>
      <c r="F19">
        <v>63</v>
      </c>
      <c r="G19">
        <v>60</v>
      </c>
      <c r="I19" s="8"/>
      <c r="P19">
        <v>59</v>
      </c>
      <c r="W19">
        <v>65</v>
      </c>
      <c r="Z19">
        <v>65</v>
      </c>
    </row>
    <row r="20" spans="1:33" ht="12.75">
      <c r="A20" s="6" t="s">
        <v>15</v>
      </c>
      <c r="B20" s="7">
        <v>59</v>
      </c>
      <c r="C20" s="5">
        <f>COUNT(F20:AG20)</f>
        <v>5</v>
      </c>
      <c r="D20" s="18">
        <f>SUM(F20:AG20)</f>
        <v>301</v>
      </c>
      <c r="E20" s="17">
        <f t="shared" si="1"/>
        <v>60.2</v>
      </c>
      <c r="L20">
        <v>56</v>
      </c>
      <c r="Q20">
        <v>61</v>
      </c>
      <c r="AA20">
        <v>58</v>
      </c>
      <c r="AF20">
        <v>63</v>
      </c>
      <c r="AG20">
        <v>63</v>
      </c>
    </row>
    <row r="21" spans="1:24" ht="12.75">
      <c r="A21" s="2" t="s">
        <v>11</v>
      </c>
      <c r="B21" s="4">
        <v>46</v>
      </c>
      <c r="C21" s="5">
        <f>COUNT(F21:AG21)</f>
        <v>5</v>
      </c>
      <c r="D21" s="18">
        <f>SUM(F21:AF21)</f>
        <v>287</v>
      </c>
      <c r="E21" s="17">
        <f t="shared" si="1"/>
        <v>57.4</v>
      </c>
      <c r="F21" s="8"/>
      <c r="G21" s="8"/>
      <c r="H21" s="8">
        <v>60</v>
      </c>
      <c r="O21">
        <v>56</v>
      </c>
      <c r="P21">
        <v>50</v>
      </c>
      <c r="U21">
        <v>65</v>
      </c>
      <c r="X21">
        <v>56</v>
      </c>
    </row>
    <row r="22" spans="1:21" ht="12.75">
      <c r="A22" s="2" t="s">
        <v>19</v>
      </c>
      <c r="B22" s="4">
        <v>54</v>
      </c>
      <c r="C22" s="5">
        <f>COUNT(F22:AG22)</f>
        <v>5</v>
      </c>
      <c r="D22" s="18">
        <f>SUM(F22:AF22)</f>
        <v>286</v>
      </c>
      <c r="E22" s="17">
        <f t="shared" si="1"/>
        <v>57.2</v>
      </c>
      <c r="H22" s="8">
        <v>59</v>
      </c>
      <c r="M22">
        <v>59</v>
      </c>
      <c r="P22">
        <v>52</v>
      </c>
      <c r="S22">
        <v>57</v>
      </c>
      <c r="U22">
        <v>59</v>
      </c>
    </row>
    <row r="23" spans="1:16" ht="12.75">
      <c r="A23" s="2" t="s">
        <v>67</v>
      </c>
      <c r="B23">
        <v>50</v>
      </c>
      <c r="C23" s="5">
        <f>COUNT(F23:AG23)</f>
        <v>4</v>
      </c>
      <c r="D23" s="18">
        <f>SUM(F23:AF23)</f>
        <v>275</v>
      </c>
      <c r="E23" s="17">
        <f t="shared" si="1"/>
        <v>68.75</v>
      </c>
      <c r="G23">
        <v>65</v>
      </c>
      <c r="H23" s="10">
        <v>70</v>
      </c>
      <c r="J23" s="8"/>
      <c r="K23" s="8"/>
      <c r="M23" s="10">
        <v>70</v>
      </c>
      <c r="N23" s="8"/>
      <c r="O23" s="8"/>
      <c r="P23" s="10">
        <v>70</v>
      </c>
    </row>
    <row r="24" spans="1:26" ht="12.75">
      <c r="A24" s="2" t="s">
        <v>24</v>
      </c>
      <c r="B24" s="4">
        <v>64</v>
      </c>
      <c r="C24" s="5">
        <f>COUNT(F24:AG24)</f>
        <v>4</v>
      </c>
      <c r="D24" s="18">
        <f>SUM(F24:AF24)</f>
        <v>265</v>
      </c>
      <c r="E24" s="17">
        <f t="shared" si="1"/>
        <v>66.25</v>
      </c>
      <c r="G24" s="10">
        <v>70</v>
      </c>
      <c r="H24" s="8"/>
      <c r="I24">
        <v>67</v>
      </c>
      <c r="J24" s="8"/>
      <c r="K24" s="8"/>
      <c r="L24" s="8"/>
      <c r="P24">
        <v>61</v>
      </c>
      <c r="Z24">
        <v>67</v>
      </c>
    </row>
    <row r="25" spans="1:32" ht="12.75">
      <c r="A25" s="2" t="s">
        <v>8</v>
      </c>
      <c r="B25">
        <v>27</v>
      </c>
      <c r="C25" s="5">
        <f>COUNT(F25:AG25)</f>
        <v>4</v>
      </c>
      <c r="D25" s="18">
        <f>SUM(F25:AF25)</f>
        <v>234</v>
      </c>
      <c r="E25" s="17">
        <f t="shared" si="1"/>
        <v>58.5</v>
      </c>
      <c r="R25">
        <v>59</v>
      </c>
      <c r="V25">
        <v>57</v>
      </c>
      <c r="Z25">
        <v>60</v>
      </c>
      <c r="AF25">
        <v>58</v>
      </c>
    </row>
    <row r="26" spans="1:28" ht="12.75">
      <c r="A26" s="2" t="s">
        <v>68</v>
      </c>
      <c r="B26" s="4">
        <v>56</v>
      </c>
      <c r="C26" s="5">
        <f>COUNT(F26:AF26)</f>
        <v>3</v>
      </c>
      <c r="D26" s="18">
        <f>SUM(F26:AF26)</f>
        <v>183</v>
      </c>
      <c r="E26" s="17">
        <f t="shared" si="1"/>
        <v>61</v>
      </c>
      <c r="N26" s="10"/>
      <c r="P26">
        <v>60</v>
      </c>
      <c r="S26">
        <v>60</v>
      </c>
      <c r="AB26">
        <v>63</v>
      </c>
    </row>
    <row r="27" spans="1:27" ht="12.75">
      <c r="A27" s="2" t="s">
        <v>26</v>
      </c>
      <c r="B27" s="4">
        <v>67</v>
      </c>
      <c r="C27" s="5">
        <f>COUNT(F27:AF27)</f>
        <v>3</v>
      </c>
      <c r="D27" s="18">
        <f>SUM(F27:AF27)</f>
        <v>182</v>
      </c>
      <c r="E27" s="17">
        <f t="shared" si="1"/>
        <v>60.666666666666664</v>
      </c>
      <c r="N27">
        <v>63</v>
      </c>
      <c r="V27">
        <v>56</v>
      </c>
      <c r="AA27">
        <v>63</v>
      </c>
    </row>
    <row r="28" spans="1:18" ht="12.75">
      <c r="A28" s="2" t="s">
        <v>10</v>
      </c>
      <c r="B28">
        <v>37</v>
      </c>
      <c r="C28" s="5">
        <f>COUNT(F28:AF28)</f>
        <v>3</v>
      </c>
      <c r="D28" s="18">
        <f>SUM(F28:AF28)</f>
        <v>177</v>
      </c>
      <c r="E28" s="17">
        <f t="shared" si="1"/>
        <v>59</v>
      </c>
      <c r="K28">
        <v>60</v>
      </c>
      <c r="M28">
        <v>57</v>
      </c>
      <c r="R28">
        <v>60</v>
      </c>
    </row>
    <row r="29" spans="1:28" ht="12.75">
      <c r="A29" s="2" t="s">
        <v>12</v>
      </c>
      <c r="B29" s="4">
        <v>41</v>
      </c>
      <c r="C29" s="5">
        <f>COUNT(F29:AF29)</f>
        <v>3</v>
      </c>
      <c r="D29" s="18">
        <f>SUM(F29:AF29)</f>
        <v>177</v>
      </c>
      <c r="E29" s="17">
        <f t="shared" si="1"/>
        <v>59</v>
      </c>
      <c r="M29">
        <v>63</v>
      </c>
      <c r="P29">
        <v>55</v>
      </c>
      <c r="AB29">
        <v>59</v>
      </c>
    </row>
    <row r="30" spans="1:21" ht="12.75">
      <c r="A30" s="2" t="s">
        <v>29</v>
      </c>
      <c r="B30" s="4">
        <v>95</v>
      </c>
      <c r="C30" s="5">
        <f>COUNT(F30:AF30)</f>
        <v>3</v>
      </c>
      <c r="D30" s="18">
        <f>SUM(F30:AF30)</f>
        <v>175</v>
      </c>
      <c r="E30" s="17">
        <f t="shared" si="1"/>
        <v>58.333333333333336</v>
      </c>
      <c r="N30">
        <v>58</v>
      </c>
      <c r="Q30">
        <v>59</v>
      </c>
      <c r="U30">
        <v>58</v>
      </c>
    </row>
    <row r="31" spans="1:27" ht="12.75">
      <c r="A31" s="2" t="s">
        <v>25</v>
      </c>
      <c r="B31" s="4">
        <v>66</v>
      </c>
      <c r="C31" s="5">
        <f>COUNT(F31:AF31)</f>
        <v>3</v>
      </c>
      <c r="D31" s="18">
        <f>SUM(F31:AF31)</f>
        <v>171</v>
      </c>
      <c r="E31" s="17">
        <f t="shared" si="1"/>
        <v>57</v>
      </c>
      <c r="N31">
        <v>59</v>
      </c>
      <c r="Q31">
        <v>58</v>
      </c>
      <c r="AA31">
        <v>54</v>
      </c>
    </row>
    <row r="32" spans="1:6" ht="12.75">
      <c r="A32" s="2" t="s">
        <v>69</v>
      </c>
      <c r="B32" s="5">
        <v>62</v>
      </c>
      <c r="C32" s="5">
        <f>COUNT(F32:AF32)</f>
        <v>1</v>
      </c>
      <c r="D32" s="18">
        <f>SUM(F32:AA32)</f>
        <v>61</v>
      </c>
      <c r="E32" s="17">
        <f>AVERAGE(F32:AF32)</f>
        <v>61</v>
      </c>
      <c r="F32">
        <v>61</v>
      </c>
    </row>
    <row r="33" spans="1:35" ht="12.75">
      <c r="A33" s="2" t="s">
        <v>70</v>
      </c>
      <c r="B33" s="4">
        <v>58</v>
      </c>
      <c r="C33" s="5">
        <f>COUNT(F33:V33)</f>
        <v>1</v>
      </c>
      <c r="D33" s="18">
        <f>SUM(F33:S33)</f>
        <v>55</v>
      </c>
      <c r="E33" s="17">
        <f>AVERAGE(F33:V33)</f>
        <v>55</v>
      </c>
      <c r="F33">
        <v>55</v>
      </c>
      <c r="AI33" t="s">
        <v>71</v>
      </c>
    </row>
  </sheetData>
  <sheetProtection/>
  <printOptions gridLines="1"/>
  <pageMargins left="0.89" right="0.1968503937007874" top="0.87" bottom="0.62" header="0.46" footer="0.41"/>
  <pageSetup horizontalDpi="600" verticalDpi="600" orientation="landscape" paperSize="9" scale="95" r:id="rId1"/>
  <headerFooter alignWithMargins="0">
    <oddHeader>&amp;L&amp;"Bookman Old Style CE,Obyčejné"&amp;14Pohár Běžce Českého ráje&amp;C&amp;14 2017&amp;R&amp;14 
</oddHead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</dc:creator>
  <cp:keywords/>
  <dc:description/>
  <cp:lastModifiedBy>Karel</cp:lastModifiedBy>
  <cp:lastPrinted>2017-10-04T17:52:26Z</cp:lastPrinted>
  <dcterms:created xsi:type="dcterms:W3CDTF">2017-10-04T17:33:16Z</dcterms:created>
  <dcterms:modified xsi:type="dcterms:W3CDTF">2017-10-04T17:52:30Z</dcterms:modified>
  <cp:category/>
  <cp:version/>
  <cp:contentType/>
  <cp:contentStatus/>
</cp:coreProperties>
</file>