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915" windowHeight="6960" activeTab="1"/>
  </bookViews>
  <sheets>
    <sheet name="PBCr171001" sheetId="1" r:id="rId1"/>
    <sheet name="PBCR17s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<sst xmlns="http://schemas.openxmlformats.org/spreadsheetml/2006/main" count="85" uniqueCount="76">
  <si>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Běžec</t>
  </si>
  <si>
    <t>r.</t>
  </si>
  <si>
    <t>koef.</t>
  </si>
  <si>
    <t>čas</t>
  </si>
  <si>
    <t>přepoč.</t>
  </si>
  <si>
    <t>body</t>
  </si>
  <si>
    <t>Bém František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</si>
  <si>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</si>
  <si>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</si>
  <si>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</si>
  <si>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</si>
  <si>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</si>
  <si>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</si>
  <si>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</si>
  <si>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</si>
  <si>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</si>
  <si>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Menšík Jan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</si>
  <si>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</si>
  <si>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</si>
  <si>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</si>
  <si>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</si>
  <si>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</si>
  <si>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</si>
  <si>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</si>
  <si>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</si>
  <si>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</si>
  <si>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</si>
  <si>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</si>
  <si>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</si>
  <si>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</si>
  <si>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</si>
  <si>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Vavruška Jiří</t>
  </si>
  <si>
    <t>Čivrný Jiří</t>
  </si>
  <si>
    <t>Šikola Jiří</t>
  </si>
  <si>
    <t>Háze Martin</t>
  </si>
  <si>
    <t>Berka Martin</t>
  </si>
  <si>
    <t>Zahula Jan</t>
  </si>
  <si>
    <t>Brádle Václav</t>
  </si>
  <si>
    <t>Trať 5km:</t>
  </si>
  <si>
    <t>Porovnání:</t>
  </si>
  <si>
    <t>Huť-Br.-H.</t>
  </si>
  <si>
    <t>1.X.17</t>
  </si>
  <si>
    <t>GP</t>
  </si>
  <si>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</si>
  <si>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</si>
  <si>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</si>
  <si>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</si>
  <si>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</si>
  <si>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</si>
  <si>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</si>
  <si>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</si>
  <si>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</si>
  <si>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</si>
  <si>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</si>
  <si>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</si>
  <si>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</si>
  <si>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</si>
  <si>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</si>
  <si>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</si>
  <si>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Lhota u SM</t>
  </si>
  <si>
    <t>P3-Hradecký kros</t>
  </si>
  <si>
    <t>Pecka  kros</t>
  </si>
  <si>
    <t>BLH-Lužany</t>
  </si>
  <si>
    <t>P3-Ještědka</t>
  </si>
  <si>
    <t>Butovský kros</t>
  </si>
  <si>
    <t>P3-Rokyt.Dvoračky</t>
  </si>
  <si>
    <t>Šachty-Štěpánka</t>
  </si>
  <si>
    <t>Pojiz. Kros</t>
  </si>
  <si>
    <t>Sokol</t>
  </si>
  <si>
    <t>Studenec</t>
  </si>
  <si>
    <t>Eleven půlmar. ČR</t>
  </si>
  <si>
    <t>P3-Žalý</t>
  </si>
  <si>
    <t>2hrady</t>
  </si>
  <si>
    <t>Huť</t>
  </si>
  <si>
    <t>Běžec/startujících</t>
  </si>
  <si>
    <t>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</si>
</sst>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h:mm:ss;@"/>
    <numFmt numFmtId="167" formatCode="0.0"/>
  </numFmts>
  <fonts count="44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b/>
      <sz val="10"/>
      <name val="Formata"/>
      <family val="0"/>
    </font>
    <font>
      <b/>
      <sz val="11"/>
      <name val="Formata"/>
      <family val="0"/>
    </font>
    <font>
      <sz val="16"/>
      <name val="Formata"/>
      <family val="0"/>
    </font>
    <font>
      <sz val="8"/>
      <name val="Formata"/>
      <family val="0"/>
    </font>
    <font>
      <sz val="10"/>
      <name val="Times New Roman"/>
      <family val="1"/>
    </font>
    <font>
      <strike/>
      <sz val="8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1" fillId="0" borderId="0" xfId="0" applyFont="1" applyAlignment="1">
      <alignment textRotation="90"/>
    </xf>
    <xf numFmtId="0" fontId="25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3" t="s">
        <v>40</v>
      </c>
      <c r="B1" s="13"/>
      <c r="C1" s="13"/>
      <c r="D1" s="13" t="s">
        <v>41</v>
      </c>
      <c r="E1" s="13"/>
      <c r="F1" s="13" t="s">
        <v>42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20</v>
      </c>
      <c r="B5" s="7">
        <v>59</v>
      </c>
      <c r="C5" s="1">
        <v>0.822</v>
      </c>
      <c r="D5" s="4">
        <v>0.030542824074074076</v>
      </c>
      <c r="E5" s="5">
        <f>D5*C5</f>
        <v>0.025106201388888888</v>
      </c>
      <c r="F5" s="12">
        <v>70</v>
      </c>
    </row>
    <row r="6" spans="1:6" ht="12.75">
      <c r="A6" s="2" t="s">
        <v>7</v>
      </c>
      <c r="B6" s="6">
        <v>35</v>
      </c>
      <c r="C6" s="3">
        <v>0.592</v>
      </c>
      <c r="D6" s="11">
        <v>0.04414930555555555</v>
      </c>
      <c r="E6" s="5">
        <f>D6*C6</f>
        <v>0.026136388888888886</v>
      </c>
      <c r="F6" s="10">
        <v>67</v>
      </c>
    </row>
    <row r="7" spans="1:6" ht="12.75">
      <c r="A7" s="2" t="s">
        <v>30</v>
      </c>
      <c r="B7" s="6">
        <v>77</v>
      </c>
      <c r="C7">
        <v>0.912</v>
      </c>
      <c r="D7" s="5">
        <v>0.02936689814814815</v>
      </c>
      <c r="E7" s="5">
        <f>D7*C7</f>
        <v>0.02678261111111111</v>
      </c>
      <c r="F7">
        <v>65</v>
      </c>
    </row>
    <row r="8" spans="1:6" ht="12.75">
      <c r="A8" s="8" t="s">
        <v>21</v>
      </c>
      <c r="B8" s="7">
        <v>59</v>
      </c>
      <c r="C8" s="1">
        <v>0.822</v>
      </c>
      <c r="D8" s="4">
        <v>0.03578356481481482</v>
      </c>
      <c r="E8" s="5">
        <f>D8*C8</f>
        <v>0.029414090277777777</v>
      </c>
      <c r="F8">
        <v>63</v>
      </c>
    </row>
    <row r="9" spans="1:6" ht="12.75">
      <c r="A9" s="2" t="s">
        <v>14</v>
      </c>
      <c r="B9" s="6">
        <v>51</v>
      </c>
      <c r="C9" s="3">
        <v>0.752</v>
      </c>
      <c r="D9" s="4">
        <v>0.03984259259259259</v>
      </c>
      <c r="E9" s="5">
        <f>D9*C9</f>
        <v>0.029961629629629626</v>
      </c>
      <c r="F9">
        <v>61</v>
      </c>
    </row>
    <row r="10" spans="1:6" ht="12.75">
      <c r="A10" s="2" t="s">
        <v>10</v>
      </c>
      <c r="B10">
        <v>48</v>
      </c>
      <c r="C10" s="3">
        <v>0.722</v>
      </c>
      <c r="D10" s="11">
        <v>0.05166319444444444</v>
      </c>
      <c r="E10" s="5">
        <f>D10*C10</f>
        <v>0.03730082638888889</v>
      </c>
      <c r="F10">
        <v>60</v>
      </c>
    </row>
    <row r="11" spans="1:5" ht="12.75">
      <c r="A11" s="2"/>
      <c r="C11" s="3"/>
      <c r="D11" s="5"/>
      <c r="E11" s="5"/>
    </row>
    <row r="12" spans="1:5" ht="12.75">
      <c r="A12" s="2"/>
      <c r="C12" s="3"/>
      <c r="D12" s="5"/>
      <c r="E12" s="5"/>
    </row>
    <row r="13" spans="1:5" ht="12.75">
      <c r="A13" s="2" t="s">
        <v>38</v>
      </c>
      <c r="C13" s="3"/>
      <c r="D13" s="5"/>
      <c r="E13" s="5"/>
    </row>
    <row r="14" spans="1:6" ht="12.75">
      <c r="A14" s="2" t="s">
        <v>32</v>
      </c>
      <c r="B14" s="6">
        <v>80</v>
      </c>
      <c r="C14" s="1">
        <v>0.933</v>
      </c>
      <c r="D14" s="5">
        <v>0.012513888888888889</v>
      </c>
      <c r="E14" s="5">
        <f>D14*C14</f>
        <v>0.011675458333333335</v>
      </c>
      <c r="F14">
        <v>59</v>
      </c>
    </row>
    <row r="15" spans="1:6" ht="12.75">
      <c r="A15" s="2" t="s">
        <v>6</v>
      </c>
      <c r="B15">
        <v>27</v>
      </c>
      <c r="C15" s="3">
        <v>0.512</v>
      </c>
      <c r="D15" s="4">
        <v>0.030694444444444444</v>
      </c>
      <c r="E15" s="5">
        <f>D15*C15</f>
        <v>0.015715555555555556</v>
      </c>
      <c r="F15">
        <v>58</v>
      </c>
    </row>
    <row r="16" spans="1:5" ht="12.75">
      <c r="A16" s="2"/>
      <c r="B16" s="6"/>
      <c r="C16" s="3"/>
      <c r="D16" s="4"/>
      <c r="E16" s="5"/>
    </row>
    <row r="17" ht="12.75">
      <c r="A17" s="2" t="s">
        <v>39</v>
      </c>
    </row>
    <row r="18" spans="1:5" ht="12.75">
      <c r="A18" s="2" t="s">
        <v>31</v>
      </c>
      <c r="B18" s="6">
        <v>78</v>
      </c>
      <c r="C18" s="1">
        <v>0.917</v>
      </c>
      <c r="D18" s="5">
        <v>0.026835648148148147</v>
      </c>
      <c r="E18" s="5">
        <f>D18*C18</f>
        <v>0.02460828935185185</v>
      </c>
    </row>
    <row r="19" spans="1:5" ht="12.75">
      <c r="A19" s="2" t="s">
        <v>36</v>
      </c>
      <c r="B19" s="6">
        <v>50</v>
      </c>
      <c r="C19" s="1">
        <v>0.742</v>
      </c>
      <c r="D19" s="11">
        <v>0.04170833333333334</v>
      </c>
      <c r="E19" s="5">
        <f>D19*C19</f>
        <v>0.030947583333333337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="120" zoomScaleNormal="120" zoomScalePageLayoutView="0" workbookViewId="0" topLeftCell="A1">
      <selection activeCell="H29" sqref="H29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6" width="3.625" style="0" customWidth="1"/>
    <col min="27" max="32" width="3.875" style="0" customWidth="1"/>
    <col min="33" max="35" width="3.75390625" style="0" customWidth="1"/>
    <col min="36" max="254" width="9.125" style="0" customWidth="1"/>
    <col min="255" max="255" width="15.75390625" style="0" customWidth="1"/>
  </cols>
  <sheetData>
    <row r="1" spans="1:32" ht="99" customHeight="1">
      <c r="A1" s="14" t="s">
        <v>43</v>
      </c>
      <c r="B1" s="10"/>
      <c r="C1" s="15" t="s">
        <v>44</v>
      </c>
      <c r="D1" s="16" t="s">
        <v>45</v>
      </c>
      <c r="E1" s="15" t="s">
        <v>46</v>
      </c>
      <c r="F1" s="16" t="s">
        <v>47</v>
      </c>
      <c r="G1" s="15" t="s">
        <v>48</v>
      </c>
      <c r="H1" s="16" t="s">
        <v>49</v>
      </c>
      <c r="I1" s="16" t="s">
        <v>50</v>
      </c>
      <c r="J1" s="16" t="s">
        <v>51</v>
      </c>
      <c r="K1" s="16" t="s">
        <v>52</v>
      </c>
      <c r="L1" s="16" t="s">
        <v>53</v>
      </c>
      <c r="M1" s="16" t="s">
        <v>54</v>
      </c>
      <c r="N1" s="17" t="s">
        <v>55</v>
      </c>
      <c r="O1" s="16" t="s">
        <v>56</v>
      </c>
      <c r="P1" s="17" t="s">
        <v>57</v>
      </c>
      <c r="Q1" s="16" t="s">
        <v>58</v>
      </c>
      <c r="R1" s="16" t="s">
        <v>59</v>
      </c>
      <c r="S1" s="16" t="s">
        <v>60</v>
      </c>
      <c r="T1" s="16" t="s">
        <v>61</v>
      </c>
      <c r="U1" s="17" t="s">
        <v>62</v>
      </c>
      <c r="V1" s="16" t="s">
        <v>63</v>
      </c>
      <c r="W1" s="16" t="s">
        <v>64</v>
      </c>
      <c r="X1" s="16" t="s">
        <v>65</v>
      </c>
      <c r="Y1" s="16" t="s">
        <v>66</v>
      </c>
      <c r="Z1" s="16" t="s">
        <v>67</v>
      </c>
      <c r="AA1" s="17" t="s">
        <v>68</v>
      </c>
      <c r="AB1" s="16" t="s">
        <v>69</v>
      </c>
      <c r="AC1" s="16" t="s">
        <v>70</v>
      </c>
      <c r="AD1" s="16" t="s">
        <v>71</v>
      </c>
      <c r="AE1" s="16" t="s">
        <v>72</v>
      </c>
      <c r="AF1" s="16" t="s">
        <v>73</v>
      </c>
    </row>
    <row r="2" spans="1:32" ht="12.75">
      <c r="A2" s="18" t="s">
        <v>74</v>
      </c>
      <c r="B2" s="10">
        <f>COUNT(B4:B33)</f>
        <v>30</v>
      </c>
      <c r="C2" s="19"/>
      <c r="D2" s="19"/>
      <c r="E2" s="20">
        <f>AVERAGE(F2:AF2)</f>
        <v>8.407407407407407</v>
      </c>
      <c r="F2" s="10">
        <f aca="true" t="shared" si="0" ref="F2:AF2">COUNT(F4:F33)</f>
        <v>11</v>
      </c>
      <c r="G2" s="10">
        <f t="shared" si="0"/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 t="shared" si="0"/>
        <v>10</v>
      </c>
      <c r="O2" s="10">
        <f t="shared" si="0"/>
        <v>8</v>
      </c>
      <c r="P2" s="10">
        <f t="shared" si="0"/>
        <v>16</v>
      </c>
      <c r="Q2" s="10">
        <f t="shared" si="0"/>
        <v>8</v>
      </c>
      <c r="R2" s="10">
        <f t="shared" si="0"/>
        <v>9</v>
      </c>
      <c r="S2" s="10">
        <f t="shared" si="0"/>
        <v>8</v>
      </c>
      <c r="T2" s="10">
        <f t="shared" si="0"/>
        <v>7</v>
      </c>
      <c r="U2" s="10">
        <f t="shared" si="0"/>
        <v>12</v>
      </c>
      <c r="V2" s="10">
        <f t="shared" si="0"/>
        <v>11</v>
      </c>
      <c r="W2" s="10">
        <f t="shared" si="0"/>
        <v>9</v>
      </c>
      <c r="X2" s="10">
        <f t="shared" si="0"/>
        <v>6</v>
      </c>
      <c r="Y2" s="10">
        <f t="shared" si="0"/>
        <v>7</v>
      </c>
      <c r="Z2" s="10">
        <f t="shared" si="0"/>
        <v>7</v>
      </c>
      <c r="AA2" s="10">
        <f t="shared" si="0"/>
        <v>12</v>
      </c>
      <c r="AB2" s="10">
        <f t="shared" si="0"/>
        <v>9</v>
      </c>
      <c r="AC2" s="10">
        <f t="shared" si="0"/>
        <v>2</v>
      </c>
      <c r="AD2" s="10">
        <f t="shared" si="0"/>
        <v>6</v>
      </c>
      <c r="AE2" s="10">
        <f t="shared" si="0"/>
        <v>5</v>
      </c>
      <c r="AF2" s="10">
        <f t="shared" si="0"/>
        <v>8</v>
      </c>
    </row>
    <row r="3" spans="1:5" ht="5.25" customHeight="1">
      <c r="A3" s="2"/>
      <c r="B3" s="9"/>
      <c r="C3" s="9"/>
      <c r="D3" s="9"/>
      <c r="E3" s="9"/>
    </row>
    <row r="4" spans="1:32" ht="12.75" customHeight="1">
      <c r="A4" s="2" t="s">
        <v>32</v>
      </c>
      <c r="B4" s="6">
        <v>80</v>
      </c>
      <c r="C4" s="9">
        <f>COUNT(F4:AF4)</f>
        <v>12</v>
      </c>
      <c r="D4" s="21">
        <f>SUM(F4:AB4)-65</f>
        <v>697</v>
      </c>
      <c r="E4" s="20">
        <f>AVERAGE(F4:AF4)</f>
        <v>68.41666666666667</v>
      </c>
      <c r="F4" s="12">
        <v>70</v>
      </c>
      <c r="I4" s="12">
        <v>70</v>
      </c>
      <c r="K4" s="12">
        <v>70</v>
      </c>
      <c r="L4" s="10"/>
      <c r="M4" s="10"/>
      <c r="N4" s="10"/>
      <c r="O4" s="10"/>
      <c r="P4">
        <v>67</v>
      </c>
      <c r="R4" s="12">
        <v>70</v>
      </c>
      <c r="U4" s="12">
        <v>70</v>
      </c>
      <c r="W4" s="12">
        <v>70</v>
      </c>
      <c r="Y4" s="22">
        <v>65</v>
      </c>
      <c r="Z4" s="12">
        <v>70</v>
      </c>
      <c r="AA4" s="12">
        <v>70</v>
      </c>
      <c r="AB4" s="12">
        <v>70</v>
      </c>
      <c r="AF4" s="22">
        <v>59</v>
      </c>
    </row>
    <row r="5" spans="1:32" ht="12.75">
      <c r="A5" s="2" t="s">
        <v>20</v>
      </c>
      <c r="B5" s="9">
        <v>59</v>
      </c>
      <c r="C5" s="9">
        <f>COUNT(F5:AF5)</f>
        <v>14</v>
      </c>
      <c r="D5" s="21">
        <f>SUM(F5:AF5)-59-60-60-61</f>
        <v>670</v>
      </c>
      <c r="E5" s="20">
        <f aca="true" t="shared" si="1" ref="E5:E32">AVERAGE(F5:AF5)</f>
        <v>65</v>
      </c>
      <c r="G5">
        <v>67</v>
      </c>
      <c r="H5">
        <v>67</v>
      </c>
      <c r="K5" s="10"/>
      <c r="L5">
        <v>67</v>
      </c>
      <c r="M5" s="10"/>
      <c r="N5" s="10"/>
      <c r="O5" s="22">
        <v>59</v>
      </c>
      <c r="P5" s="10"/>
      <c r="S5" s="22">
        <v>61</v>
      </c>
      <c r="V5" s="12">
        <v>61</v>
      </c>
      <c r="X5" s="22">
        <v>60</v>
      </c>
      <c r="Y5">
        <v>67</v>
      </c>
      <c r="AA5">
        <v>67</v>
      </c>
      <c r="AB5">
        <v>67</v>
      </c>
      <c r="AC5" s="12">
        <v>70</v>
      </c>
      <c r="AD5" s="22">
        <v>60</v>
      </c>
      <c r="AE5">
        <v>67</v>
      </c>
      <c r="AF5" s="12">
        <v>70</v>
      </c>
    </row>
    <row r="6" spans="1:32" ht="12.75">
      <c r="A6" s="2" t="s">
        <v>7</v>
      </c>
      <c r="B6" s="6">
        <v>35</v>
      </c>
      <c r="C6" s="9">
        <f>COUNT(F6:AF6)</f>
        <v>12</v>
      </c>
      <c r="D6" s="21">
        <f>SUM(F6:AF6)-59-59</f>
        <v>658</v>
      </c>
      <c r="E6" s="20">
        <f t="shared" si="1"/>
        <v>64.66666666666667</v>
      </c>
      <c r="G6">
        <v>63</v>
      </c>
      <c r="H6">
        <v>63</v>
      </c>
      <c r="L6" s="12">
        <v>70</v>
      </c>
      <c r="M6" s="10"/>
      <c r="P6">
        <v>65</v>
      </c>
      <c r="S6" s="12">
        <v>65</v>
      </c>
      <c r="T6" s="12">
        <v>70</v>
      </c>
      <c r="U6" s="12">
        <v>70</v>
      </c>
      <c r="V6" s="22">
        <v>59</v>
      </c>
      <c r="AA6" s="22">
        <v>59</v>
      </c>
      <c r="AB6">
        <v>65</v>
      </c>
      <c r="AC6">
        <v>60</v>
      </c>
      <c r="AF6">
        <v>67</v>
      </c>
    </row>
    <row r="7" spans="1:30" ht="12.75">
      <c r="A7" s="2" t="s">
        <v>29</v>
      </c>
      <c r="B7" s="9">
        <v>74</v>
      </c>
      <c r="C7" s="9">
        <f>COUNT(F7:AF7)</f>
        <v>14</v>
      </c>
      <c r="D7" s="21">
        <f>SUM(F7:AA7)-58-60</f>
        <v>636</v>
      </c>
      <c r="E7" s="20">
        <f t="shared" si="1"/>
        <v>62.285714285714285</v>
      </c>
      <c r="F7">
        <v>60</v>
      </c>
      <c r="L7">
        <v>61</v>
      </c>
      <c r="N7">
        <v>61</v>
      </c>
      <c r="O7" s="22">
        <v>60</v>
      </c>
      <c r="P7" s="22">
        <v>58</v>
      </c>
      <c r="Q7">
        <v>67</v>
      </c>
      <c r="R7">
        <v>67</v>
      </c>
      <c r="T7">
        <v>67</v>
      </c>
      <c r="U7">
        <v>65</v>
      </c>
      <c r="V7">
        <v>60</v>
      </c>
      <c r="W7">
        <v>67</v>
      </c>
      <c r="AA7">
        <v>61</v>
      </c>
      <c r="AB7" s="22">
        <v>60</v>
      </c>
      <c r="AD7" s="22">
        <v>58</v>
      </c>
    </row>
    <row r="8" spans="1:30" ht="12.75">
      <c r="A8" s="2" t="s">
        <v>11</v>
      </c>
      <c r="B8" s="6">
        <v>48</v>
      </c>
      <c r="C8" s="9">
        <f>COUNT(F8:AF8)</f>
        <v>10</v>
      </c>
      <c r="D8" s="21">
        <f>SUM(F8:AD8)</f>
        <v>619</v>
      </c>
      <c r="E8" s="20">
        <f t="shared" si="1"/>
        <v>61.9</v>
      </c>
      <c r="H8" s="10">
        <v>65</v>
      </c>
      <c r="M8">
        <v>67</v>
      </c>
      <c r="O8">
        <v>63</v>
      </c>
      <c r="P8">
        <v>63</v>
      </c>
      <c r="S8">
        <v>63</v>
      </c>
      <c r="V8" s="10">
        <v>60</v>
      </c>
      <c r="X8">
        <v>58</v>
      </c>
      <c r="AA8">
        <v>60</v>
      </c>
      <c r="AB8">
        <v>61</v>
      </c>
      <c r="AD8">
        <v>59</v>
      </c>
    </row>
    <row r="9" spans="1:31" ht="12.75">
      <c r="A9" s="2" t="s">
        <v>18</v>
      </c>
      <c r="B9" s="6">
        <v>58</v>
      </c>
      <c r="C9" s="9">
        <f>COUNT(F9:AF9)</f>
        <v>16</v>
      </c>
      <c r="D9" s="21">
        <f>SUM(K9:AE9)-56-56-57-58-58-58</f>
        <v>616</v>
      </c>
      <c r="E9" s="20">
        <f t="shared" si="1"/>
        <v>59.9375</v>
      </c>
      <c r="K9">
        <v>61</v>
      </c>
      <c r="L9">
        <v>58</v>
      </c>
      <c r="M9">
        <v>60</v>
      </c>
      <c r="N9">
        <v>60</v>
      </c>
      <c r="O9" s="22">
        <v>58</v>
      </c>
      <c r="P9" s="10"/>
      <c r="T9">
        <v>65</v>
      </c>
      <c r="U9">
        <v>60</v>
      </c>
      <c r="V9" s="22">
        <v>58</v>
      </c>
      <c r="W9">
        <v>63</v>
      </c>
      <c r="X9" s="22">
        <v>57</v>
      </c>
      <c r="Y9">
        <v>61</v>
      </c>
      <c r="Z9">
        <v>63</v>
      </c>
      <c r="AA9" s="22">
        <v>56</v>
      </c>
      <c r="AB9" s="22">
        <v>58</v>
      </c>
      <c r="AD9" s="22">
        <v>56</v>
      </c>
      <c r="AE9">
        <v>65</v>
      </c>
    </row>
    <row r="10" spans="1:23" ht="12.75">
      <c r="A10" s="2" t="s">
        <v>22</v>
      </c>
      <c r="B10" s="6">
        <v>60</v>
      </c>
      <c r="C10" s="9">
        <f>COUNT(F10:AF10)</f>
        <v>13</v>
      </c>
      <c r="D10" s="21">
        <f>SUM(G10:W10)-54-57</f>
        <v>614</v>
      </c>
      <c r="E10" s="20">
        <f t="shared" si="1"/>
        <v>60.15384615384615</v>
      </c>
      <c r="F10" s="22">
        <v>57</v>
      </c>
      <c r="G10">
        <v>57</v>
      </c>
      <c r="H10">
        <v>57</v>
      </c>
      <c r="I10" s="10">
        <v>63</v>
      </c>
      <c r="J10" s="10">
        <v>67</v>
      </c>
      <c r="L10">
        <v>60</v>
      </c>
      <c r="M10">
        <v>65</v>
      </c>
      <c r="P10" s="22">
        <v>54</v>
      </c>
      <c r="R10">
        <v>67</v>
      </c>
      <c r="S10">
        <v>58</v>
      </c>
      <c r="T10">
        <v>61</v>
      </c>
      <c r="V10" s="22">
        <v>57</v>
      </c>
      <c r="W10">
        <v>59</v>
      </c>
    </row>
    <row r="11" spans="1:32" ht="12.75">
      <c r="A11" s="23" t="s">
        <v>14</v>
      </c>
      <c r="B11" s="9">
        <v>51</v>
      </c>
      <c r="C11" s="9">
        <f>COUNT(F11:AF11)</f>
        <v>23</v>
      </c>
      <c r="D11" s="21">
        <f>SUM(I11:AF11)-51-55-56-56-57-57-57-59-59-60</f>
        <v>612</v>
      </c>
      <c r="E11" s="20">
        <f t="shared" si="1"/>
        <v>58.73913043478261</v>
      </c>
      <c r="F11" s="22">
        <v>58</v>
      </c>
      <c r="G11" s="22">
        <v>58</v>
      </c>
      <c r="H11" s="22">
        <v>56</v>
      </c>
      <c r="I11" s="10">
        <v>61</v>
      </c>
      <c r="J11" s="10"/>
      <c r="K11" s="22">
        <v>59</v>
      </c>
      <c r="L11" s="22">
        <v>59</v>
      </c>
      <c r="M11" s="10">
        <v>61</v>
      </c>
      <c r="N11" s="22">
        <v>56</v>
      </c>
      <c r="O11" s="22">
        <v>57</v>
      </c>
      <c r="P11" s="22">
        <v>51</v>
      </c>
      <c r="Q11" s="10">
        <v>60</v>
      </c>
      <c r="R11" s="10">
        <v>65</v>
      </c>
      <c r="T11" s="22">
        <v>60</v>
      </c>
      <c r="U11">
        <v>61</v>
      </c>
      <c r="V11" s="22">
        <v>56</v>
      </c>
      <c r="W11">
        <v>61</v>
      </c>
      <c r="Y11">
        <v>60</v>
      </c>
      <c r="Z11">
        <v>61</v>
      </c>
      <c r="AA11" s="22">
        <v>55</v>
      </c>
      <c r="AB11" s="22">
        <v>57</v>
      </c>
      <c r="AD11" s="22">
        <v>57</v>
      </c>
      <c r="AE11">
        <v>61</v>
      </c>
      <c r="AF11">
        <v>61</v>
      </c>
    </row>
    <row r="12" spans="1:26" ht="12.75">
      <c r="A12" s="2" t="s">
        <v>17</v>
      </c>
      <c r="B12" s="6">
        <v>56</v>
      </c>
      <c r="C12" s="9">
        <f>COUNT(F12:AF12)</f>
        <v>13</v>
      </c>
      <c r="D12" s="21">
        <f>SUM(F12:Z12)-53-56-57</f>
        <v>603</v>
      </c>
      <c r="E12" s="20">
        <f t="shared" si="1"/>
        <v>59.15384615384615</v>
      </c>
      <c r="F12">
        <v>59</v>
      </c>
      <c r="G12" s="10">
        <v>59</v>
      </c>
      <c r="H12">
        <v>58</v>
      </c>
      <c r="I12" s="10">
        <v>60</v>
      </c>
      <c r="J12" s="12">
        <v>70</v>
      </c>
      <c r="L12" s="22">
        <v>57</v>
      </c>
      <c r="M12">
        <v>58</v>
      </c>
      <c r="P12" s="22">
        <v>53</v>
      </c>
      <c r="R12">
        <v>63</v>
      </c>
      <c r="S12" s="22">
        <v>56</v>
      </c>
      <c r="U12">
        <v>57</v>
      </c>
      <c r="W12">
        <v>60</v>
      </c>
      <c r="Z12">
        <v>59</v>
      </c>
    </row>
    <row r="13" spans="1:32" ht="12.75">
      <c r="A13" s="2" t="s">
        <v>10</v>
      </c>
      <c r="B13" s="10">
        <v>48</v>
      </c>
      <c r="C13" s="9">
        <f>COUNT(F13:AF13)</f>
        <v>11</v>
      </c>
      <c r="D13" s="21">
        <f>SUM(F13:AF13)-55</f>
        <v>579</v>
      </c>
      <c r="E13" s="20">
        <f t="shared" si="1"/>
        <v>57.63636363636363</v>
      </c>
      <c r="F13" s="10">
        <v>56</v>
      </c>
      <c r="G13" s="10">
        <v>56</v>
      </c>
      <c r="K13">
        <v>58</v>
      </c>
      <c r="L13" s="22">
        <v>55</v>
      </c>
      <c r="M13" s="10"/>
      <c r="N13" s="10">
        <v>57</v>
      </c>
      <c r="O13" s="10"/>
      <c r="P13" s="10"/>
      <c r="R13">
        <v>61</v>
      </c>
      <c r="T13">
        <v>59</v>
      </c>
      <c r="U13">
        <v>56</v>
      </c>
      <c r="W13">
        <v>57</v>
      </c>
      <c r="Y13">
        <v>59</v>
      </c>
      <c r="AF13">
        <v>60</v>
      </c>
    </row>
    <row r="14" spans="1:31" ht="12.75">
      <c r="A14" s="2" t="s">
        <v>23</v>
      </c>
      <c r="B14" s="6">
        <v>61</v>
      </c>
      <c r="C14" s="9">
        <f>COUNT(F14:AF14)</f>
        <v>9</v>
      </c>
      <c r="D14" s="21">
        <f>SUM(F14:AE14)</f>
        <v>549</v>
      </c>
      <c r="E14" s="20">
        <f t="shared" si="1"/>
        <v>61</v>
      </c>
      <c r="K14">
        <v>63</v>
      </c>
      <c r="L14">
        <v>63</v>
      </c>
      <c r="P14">
        <v>56</v>
      </c>
      <c r="Q14">
        <v>63</v>
      </c>
      <c r="T14">
        <v>63</v>
      </c>
      <c r="U14">
        <v>63</v>
      </c>
      <c r="W14">
        <v>58</v>
      </c>
      <c r="AA14">
        <v>57</v>
      </c>
      <c r="AE14">
        <v>63</v>
      </c>
    </row>
    <row r="15" spans="1:22" ht="12.75">
      <c r="A15" s="2" t="s">
        <v>34</v>
      </c>
      <c r="B15" s="6">
        <v>85</v>
      </c>
      <c r="C15" s="9">
        <f>COUNT(F15:AF15)</f>
        <v>8</v>
      </c>
      <c r="D15" s="21">
        <f>SUM(F15:AD15)</f>
        <v>492</v>
      </c>
      <c r="E15" s="20">
        <f t="shared" si="1"/>
        <v>61.5</v>
      </c>
      <c r="H15">
        <v>61</v>
      </c>
      <c r="I15">
        <v>65</v>
      </c>
      <c r="K15">
        <v>65</v>
      </c>
      <c r="L15" s="10"/>
      <c r="O15">
        <v>61</v>
      </c>
      <c r="P15">
        <v>57</v>
      </c>
      <c r="Q15">
        <v>65</v>
      </c>
      <c r="S15">
        <v>59</v>
      </c>
      <c r="V15">
        <v>59</v>
      </c>
    </row>
    <row r="16" spans="1:31" ht="12.75">
      <c r="A16" s="2" t="s">
        <v>35</v>
      </c>
      <c r="B16">
        <v>85</v>
      </c>
      <c r="C16" s="9">
        <f>COUNT(F16:AF16)</f>
        <v>7</v>
      </c>
      <c r="D16" s="21">
        <f>SUM(F16:AE16)</f>
        <v>466</v>
      </c>
      <c r="E16" s="20">
        <f t="shared" si="1"/>
        <v>66.57142857142857</v>
      </c>
      <c r="F16">
        <v>67</v>
      </c>
      <c r="N16" s="12">
        <v>70</v>
      </c>
      <c r="U16">
        <v>67</v>
      </c>
      <c r="X16" s="12">
        <v>61</v>
      </c>
      <c r="Y16" s="12">
        <v>70</v>
      </c>
      <c r="AD16" s="12">
        <v>61</v>
      </c>
      <c r="AE16" s="12">
        <v>70</v>
      </c>
    </row>
    <row r="17" spans="1:32" ht="12.75">
      <c r="A17" s="2" t="s">
        <v>30</v>
      </c>
      <c r="B17" s="6">
        <v>77</v>
      </c>
      <c r="C17" s="9">
        <f>COUNT(F17:AF17)</f>
        <v>7</v>
      </c>
      <c r="D17" s="21">
        <f>SUM(F17:AF17)</f>
        <v>456</v>
      </c>
      <c r="E17" s="20">
        <f t="shared" si="1"/>
        <v>65.14285714285714</v>
      </c>
      <c r="F17">
        <v>65</v>
      </c>
      <c r="G17">
        <v>61</v>
      </c>
      <c r="H17" s="10"/>
      <c r="L17">
        <v>65</v>
      </c>
      <c r="N17">
        <v>67</v>
      </c>
      <c r="P17" s="10"/>
      <c r="Q17" s="12">
        <v>70</v>
      </c>
      <c r="Y17">
        <v>63</v>
      </c>
      <c r="AF17">
        <v>65</v>
      </c>
    </row>
    <row r="18" spans="1:27" ht="12.75">
      <c r="A18" s="2" t="s">
        <v>12</v>
      </c>
      <c r="B18">
        <v>48</v>
      </c>
      <c r="C18" s="9">
        <f>COUNT(F18:AF18)</f>
        <v>7</v>
      </c>
      <c r="D18" s="21">
        <f>SUM(F18:AE18)</f>
        <v>449</v>
      </c>
      <c r="E18" s="20">
        <f t="shared" si="1"/>
        <v>64.14285714285714</v>
      </c>
      <c r="H18" s="10"/>
      <c r="K18" s="10">
        <v>67</v>
      </c>
      <c r="N18">
        <v>65</v>
      </c>
      <c r="O18" s="12">
        <v>65</v>
      </c>
      <c r="R18" s="12">
        <v>70</v>
      </c>
      <c r="V18">
        <v>58</v>
      </c>
      <c r="X18">
        <v>59</v>
      </c>
      <c r="AA18">
        <v>65</v>
      </c>
    </row>
    <row r="19" spans="1:26" ht="12.75">
      <c r="A19" s="2" t="s">
        <v>28</v>
      </c>
      <c r="B19" s="10">
        <v>69</v>
      </c>
      <c r="C19" s="9">
        <f>COUNT(F19:AF19)</f>
        <v>5</v>
      </c>
      <c r="D19" s="21">
        <f>SUM(F19:AF19)</f>
        <v>312</v>
      </c>
      <c r="E19" s="20">
        <f t="shared" si="1"/>
        <v>62.4</v>
      </c>
      <c r="F19">
        <v>63</v>
      </c>
      <c r="G19">
        <v>60</v>
      </c>
      <c r="I19" s="10"/>
      <c r="P19">
        <v>59</v>
      </c>
      <c r="W19">
        <v>65</v>
      </c>
      <c r="Z19">
        <v>65</v>
      </c>
    </row>
    <row r="20" spans="1:24" ht="12.75">
      <c r="A20" s="2" t="s">
        <v>9</v>
      </c>
      <c r="B20" s="6">
        <v>46</v>
      </c>
      <c r="C20" s="9">
        <f>COUNT(F20:AF20)</f>
        <v>5</v>
      </c>
      <c r="D20" s="21">
        <f>SUM(F20:AF20)</f>
        <v>287</v>
      </c>
      <c r="E20" s="20">
        <f t="shared" si="1"/>
        <v>57.4</v>
      </c>
      <c r="F20" s="10"/>
      <c r="G20" s="10"/>
      <c r="H20" s="10">
        <v>60</v>
      </c>
      <c r="O20">
        <v>56</v>
      </c>
      <c r="P20">
        <v>50</v>
      </c>
      <c r="U20">
        <v>65</v>
      </c>
      <c r="X20">
        <v>56</v>
      </c>
    </row>
    <row r="21" spans="1:21" ht="12.75">
      <c r="A21" s="2" t="s">
        <v>15</v>
      </c>
      <c r="B21" s="6">
        <v>54</v>
      </c>
      <c r="C21" s="9">
        <f>COUNT(F21:AF21)</f>
        <v>5</v>
      </c>
      <c r="D21" s="21">
        <f>SUM(F21:AF21)</f>
        <v>286</v>
      </c>
      <c r="E21" s="20">
        <f t="shared" si="1"/>
        <v>57.2</v>
      </c>
      <c r="H21" s="10">
        <v>59</v>
      </c>
      <c r="M21">
        <v>59</v>
      </c>
      <c r="P21">
        <v>52</v>
      </c>
      <c r="S21">
        <v>57</v>
      </c>
      <c r="U21">
        <v>59</v>
      </c>
    </row>
    <row r="22" spans="1:16" ht="12.75">
      <c r="A22" s="2" t="s">
        <v>13</v>
      </c>
      <c r="B22">
        <v>50</v>
      </c>
      <c r="C22" s="9">
        <f>COUNT(F22:AF22)</f>
        <v>4</v>
      </c>
      <c r="D22" s="21">
        <f>SUM(F22:AF22)</f>
        <v>275</v>
      </c>
      <c r="E22" s="20">
        <f t="shared" si="1"/>
        <v>68.75</v>
      </c>
      <c r="G22">
        <v>65</v>
      </c>
      <c r="H22" s="12">
        <v>70</v>
      </c>
      <c r="J22" s="10"/>
      <c r="K22" s="10"/>
      <c r="M22" s="12">
        <v>70</v>
      </c>
      <c r="N22" s="10"/>
      <c r="O22" s="10"/>
      <c r="P22" s="12">
        <v>70</v>
      </c>
    </row>
    <row r="23" spans="1:26" ht="12.75">
      <c r="A23" s="2" t="s">
        <v>25</v>
      </c>
      <c r="B23" s="6">
        <v>64</v>
      </c>
      <c r="C23" s="9">
        <f>COUNT(F23:AF23)</f>
        <v>4</v>
      </c>
      <c r="D23" s="21">
        <f>SUM(F23:AF23)</f>
        <v>265</v>
      </c>
      <c r="E23" s="20">
        <f t="shared" si="1"/>
        <v>66.25</v>
      </c>
      <c r="G23" s="12">
        <v>70</v>
      </c>
      <c r="H23" s="10"/>
      <c r="I23">
        <v>67</v>
      </c>
      <c r="J23" s="10"/>
      <c r="K23" s="10"/>
      <c r="L23" s="10"/>
      <c r="P23">
        <v>61</v>
      </c>
      <c r="Z23">
        <v>67</v>
      </c>
    </row>
    <row r="24" spans="1:32" ht="12.75">
      <c r="A24" s="8" t="s">
        <v>21</v>
      </c>
      <c r="B24" s="7">
        <v>59</v>
      </c>
      <c r="C24" s="9">
        <f>COUNT(F24:AF24)</f>
        <v>4</v>
      </c>
      <c r="D24" s="21">
        <f>SUM(F24:AF24)</f>
        <v>238</v>
      </c>
      <c r="E24" s="20">
        <f t="shared" si="1"/>
        <v>59.5</v>
      </c>
      <c r="L24">
        <v>56</v>
      </c>
      <c r="Q24">
        <v>61</v>
      </c>
      <c r="AA24">
        <v>58</v>
      </c>
      <c r="AF24">
        <v>63</v>
      </c>
    </row>
    <row r="25" spans="1:32" ht="12.75">
      <c r="A25" s="2" t="s">
        <v>6</v>
      </c>
      <c r="B25">
        <v>27</v>
      </c>
      <c r="C25" s="9">
        <f>COUNT(F25:AF25)</f>
        <v>4</v>
      </c>
      <c r="D25" s="21">
        <f>SUM(F25:AF25)</f>
        <v>234</v>
      </c>
      <c r="E25" s="20">
        <f t="shared" si="1"/>
        <v>58.5</v>
      </c>
      <c r="R25">
        <v>59</v>
      </c>
      <c r="V25">
        <v>57</v>
      </c>
      <c r="Z25">
        <v>60</v>
      </c>
      <c r="AF25">
        <v>58</v>
      </c>
    </row>
    <row r="26" spans="1:28" ht="12.75">
      <c r="A26" s="2" t="s">
        <v>16</v>
      </c>
      <c r="B26" s="6">
        <v>56</v>
      </c>
      <c r="C26" s="9">
        <f>COUNT(F26:AF26)</f>
        <v>3</v>
      </c>
      <c r="D26" s="21">
        <f>SUM(F26:AF26)</f>
        <v>183</v>
      </c>
      <c r="E26" s="20">
        <f t="shared" si="1"/>
        <v>61</v>
      </c>
      <c r="N26" s="12"/>
      <c r="P26">
        <v>60</v>
      </c>
      <c r="S26">
        <v>60</v>
      </c>
      <c r="AB26">
        <v>63</v>
      </c>
    </row>
    <row r="27" spans="1:27" ht="12.75">
      <c r="A27" s="2" t="s">
        <v>27</v>
      </c>
      <c r="B27" s="6">
        <v>67</v>
      </c>
      <c r="C27" s="9">
        <f>COUNT(F27:AF27)</f>
        <v>3</v>
      </c>
      <c r="D27" s="21">
        <f>SUM(F27:AF27)</f>
        <v>182</v>
      </c>
      <c r="E27" s="20">
        <f t="shared" si="1"/>
        <v>60.666666666666664</v>
      </c>
      <c r="N27">
        <v>63</v>
      </c>
      <c r="V27">
        <v>56</v>
      </c>
      <c r="AA27">
        <v>63</v>
      </c>
    </row>
    <row r="28" spans="1:18" ht="12.75">
      <c r="A28" s="2" t="s">
        <v>37</v>
      </c>
      <c r="B28">
        <v>37</v>
      </c>
      <c r="C28" s="9">
        <f>COUNT(F28:AF28)</f>
        <v>3</v>
      </c>
      <c r="D28" s="21">
        <f>SUM(F28:AF28)</f>
        <v>177</v>
      </c>
      <c r="E28" s="20">
        <f t="shared" si="1"/>
        <v>59</v>
      </c>
      <c r="K28">
        <v>60</v>
      </c>
      <c r="M28">
        <v>57</v>
      </c>
      <c r="R28">
        <v>60</v>
      </c>
    </row>
    <row r="29" spans="1:28" ht="12.75">
      <c r="A29" s="2" t="s">
        <v>8</v>
      </c>
      <c r="B29" s="6">
        <v>41</v>
      </c>
      <c r="C29" s="9">
        <f>COUNT(F29:AF29)</f>
        <v>3</v>
      </c>
      <c r="D29" s="21">
        <f>SUM(F29:AF29)</f>
        <v>177</v>
      </c>
      <c r="E29" s="20">
        <f t="shared" si="1"/>
        <v>59</v>
      </c>
      <c r="M29">
        <v>63</v>
      </c>
      <c r="P29">
        <v>55</v>
      </c>
      <c r="AB29">
        <v>59</v>
      </c>
    </row>
    <row r="30" spans="1:21" ht="12.75">
      <c r="A30" s="2" t="s">
        <v>33</v>
      </c>
      <c r="B30" s="6">
        <v>95</v>
      </c>
      <c r="C30" s="9">
        <f>COUNT(F30:AF30)</f>
        <v>3</v>
      </c>
      <c r="D30" s="21">
        <f>SUM(F30:AF30)</f>
        <v>175</v>
      </c>
      <c r="E30" s="20">
        <f t="shared" si="1"/>
        <v>58.333333333333336</v>
      </c>
      <c r="N30">
        <v>58</v>
      </c>
      <c r="Q30">
        <v>59</v>
      </c>
      <c r="U30">
        <v>58</v>
      </c>
    </row>
    <row r="31" spans="1:27" ht="12.75">
      <c r="A31" s="2" t="s">
        <v>26</v>
      </c>
      <c r="B31" s="6">
        <v>66</v>
      </c>
      <c r="C31" s="9">
        <f>COUNT(F31:AF31)</f>
        <v>3</v>
      </c>
      <c r="D31" s="21">
        <f>SUM(F31:AF31)</f>
        <v>171</v>
      </c>
      <c r="E31" s="20">
        <f t="shared" si="1"/>
        <v>57</v>
      </c>
      <c r="N31">
        <v>59</v>
      </c>
      <c r="Q31">
        <v>58</v>
      </c>
      <c r="AA31">
        <v>54</v>
      </c>
    </row>
    <row r="32" spans="1:6" ht="12.75">
      <c r="A32" s="2" t="s">
        <v>24</v>
      </c>
      <c r="B32" s="9">
        <v>62</v>
      </c>
      <c r="C32" s="9">
        <f>COUNT(F32:AF32)</f>
        <v>1</v>
      </c>
      <c r="D32" s="21">
        <f>SUM(F32:AA32)</f>
        <v>61</v>
      </c>
      <c r="E32" s="20">
        <f t="shared" si="1"/>
        <v>61</v>
      </c>
      <c r="F32">
        <v>61</v>
      </c>
    </row>
    <row r="33" spans="1:33" ht="12.75">
      <c r="A33" s="2" t="s">
        <v>19</v>
      </c>
      <c r="B33" s="6">
        <v>58</v>
      </c>
      <c r="C33" s="9">
        <f>COUNT(F33:V33)</f>
        <v>1</v>
      </c>
      <c r="D33" s="21">
        <f>SUM(F33:S33)</f>
        <v>55</v>
      </c>
      <c r="E33" s="20">
        <f>AVERAGE(F33:V33)</f>
        <v>55</v>
      </c>
      <c r="F33">
        <v>55</v>
      </c>
      <c r="AD33" t="s">
        <v>75</v>
      </c>
      <c r="AG33" t="s">
        <v>75</v>
      </c>
    </row>
  </sheetData>
  <sheetProtection/>
  <printOptions gridLines="1"/>
  <pageMargins left="1.1023622047244095" right="0.1968503937007874" top="0.87" bottom="0.66" header="0.46" footer="0.41"/>
  <pageSetup horizontalDpi="600" verticalDpi="600" orientation="landscape" paperSize="9" scale="95" r:id="rId1"/>
  <headerFooter alignWithMargins="0">
    <oddHeader>&amp;L&amp;"Bookman Old Style CE,Obyčejné"&amp;14Pohár Běžce Českého ráje&amp;C&amp;14 2017&amp;R&amp;14 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dcterms:created xsi:type="dcterms:W3CDTF">2017-10-01T18:15:06Z</dcterms:created>
  <dcterms:modified xsi:type="dcterms:W3CDTF">2017-10-01T18:35:05Z</dcterms:modified>
  <cp:category/>
  <cp:version/>
  <cp:contentType/>
  <cp:contentStatus/>
</cp:coreProperties>
</file>